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 codeName="EstaPastaDeTrabalho"/>
  <bookViews>
    <workbookView visibility="visible" minimized="0" showHorizontalScroll="1" showVerticalScroll="1" showSheetTabs="1" xWindow="0" yWindow="660" windowWidth="29400" windowHeight="17260" tabRatio="927" firstSheet="0" activeTab="0" autoFilterDateGrouping="1"/>
  </bookViews>
  <sheets>
    <sheet name="Balance Sheet" sheetId="1" state="visible" r:id="rId1"/>
    <sheet name="Income Statement" sheetId="2" state="visible" r:id="rId2"/>
    <sheet name="DMPL" sheetId="3" state="visible" r:id="rId3"/>
    <sheet name="Menu" sheetId="4" state="hidden" r:id="rId4"/>
    <sheet name="Modelo BSPL" sheetId="5" state="hidden" r:id="rId5"/>
    <sheet name="Financial Statement" sheetId="6" state="hidden" r:id="rId6"/>
  </sheets>
  <definedNames>
    <definedName name="_10__123Graph_ACHART_16" hidden="1">#REF!</definedName>
    <definedName name="_11__123Graph_ACHART_17" hidden="1">#REF!</definedName>
    <definedName name="_12__123Graph_ACHART_18" hidden="1">#REF!</definedName>
    <definedName name="_13__123Graph_ACHART_2" hidden="1">#REF!</definedName>
    <definedName name="_14__123Graph_ACHART_22" hidden="1">#REF!</definedName>
    <definedName name="_15__123Graph_ACHART_23" hidden="1">#REF!</definedName>
    <definedName name="_16__123Graph_ACHART_24" hidden="1">#REF!</definedName>
    <definedName name="_17__123Graph_ACHART_25" hidden="1">#REF!</definedName>
    <definedName name="_18__123Graph_ACHART_26" hidden="1">#REF!</definedName>
    <definedName name="_19__123Graph_ACHART_27" hidden="1">#REF!</definedName>
    <definedName name="_20__123Graph_ACHART_28" hidden="1">#REF!</definedName>
    <definedName name="_21__123Graph_ACHART_29" hidden="1">#REF!</definedName>
    <definedName name="_22__123Graph_ACHART_3" hidden="1">#REF!</definedName>
    <definedName name="_23__123Graph_ACHART_30" hidden="1">#REF!</definedName>
    <definedName name="_24__123Graph_ACHART_4" hidden="1">#REF!</definedName>
    <definedName name="_25__123Graph_ACHART_5" hidden="1">#REF!</definedName>
    <definedName name="_26__123Graph_ACHART_6" hidden="1">#REF!</definedName>
    <definedName name="_27__123Graph_ACHART_7" hidden="1">#REF!</definedName>
    <definedName name="_28__123Graph_ACHART_8" hidden="1">#REF!</definedName>
    <definedName name="_29__123Graph_ACHART_9" hidden="1">#REF!</definedName>
    <definedName name="_3__123Graph_ACHART_1" hidden="1">#REF!</definedName>
    <definedName name="_30__123Graph_BCHART_1" hidden="1">#REF!</definedName>
    <definedName name="_31__123Graph_BCHART_10" hidden="1">#REF!</definedName>
    <definedName name="_32__123Graph_BCHART_11" hidden="1">#REF!</definedName>
    <definedName name="_33__123Graph_BCHART_12" hidden="1">#REF!</definedName>
    <definedName name="_34__123Graph_BCHART_13" hidden="1">#REF!</definedName>
    <definedName name="_35__123Graph_BCHART_14" hidden="1">#REF!</definedName>
    <definedName name="_36__123Graph_BCHART_15" hidden="1">#REF!</definedName>
    <definedName name="_37__123Graph_BCHART_16" hidden="1">#REF!</definedName>
    <definedName name="_38__123Graph_BCHART_17" hidden="1">#REF!</definedName>
    <definedName name="_39__123Graph_BCHART_18" hidden="1">#REF!</definedName>
    <definedName name="_4__123Graph_ACHART_10" hidden="1">#REF!</definedName>
    <definedName name="_40__123Graph_BCHART_2" hidden="1">#REF!</definedName>
    <definedName name="_41__123Graph_BCHART_22" hidden="1">#REF!</definedName>
    <definedName name="_42__123Graph_BCHART_23" hidden="1">#REF!</definedName>
    <definedName name="_43__123Graph_BCHART_24" hidden="1">#REF!</definedName>
    <definedName name="_44__123Graph_BCHART_25" hidden="1">#REF!</definedName>
    <definedName name="_45__123Graph_BCHART_26" hidden="1">#REF!</definedName>
    <definedName name="_46__123Graph_BCHART_27" hidden="1">#REF!</definedName>
    <definedName name="_47__123Graph_BCHART_28" hidden="1">#REF!</definedName>
    <definedName name="_48__123Graph_BCHART_29" hidden="1">#REF!</definedName>
    <definedName name="_49__123Graph_BCHART_3" hidden="1">#REF!</definedName>
    <definedName name="_5__123Graph_ACHART_11" hidden="1">#REF!</definedName>
    <definedName name="_50__123Graph_BCHART_30" hidden="1">#REF!</definedName>
    <definedName name="_51__123Graph_BCHART_4" hidden="1">#REF!</definedName>
    <definedName name="_52__123Graph_BCHART_5" hidden="1">#REF!</definedName>
    <definedName name="_53__123Graph_BCHART_6" hidden="1">#REF!</definedName>
    <definedName name="_54__123Graph_BCHART_7" hidden="1">#REF!</definedName>
    <definedName name="_55__123Graph_BCHART_8" hidden="1">#REF!</definedName>
    <definedName name="_56__123Graph_BCHART_9" hidden="1">#REF!</definedName>
    <definedName name="_57__123Graph_CCHART_25" hidden="1">#REF!</definedName>
    <definedName name="_58__123Graph_CCHART_26" hidden="1">#REF!</definedName>
    <definedName name="_59__123Graph_CCHART_27" hidden="1">#REF!</definedName>
    <definedName name="_6__123Graph_ACHART_12" hidden="1">#REF!</definedName>
    <definedName name="_60__123Graph_CCHART_28" hidden="1">#REF!</definedName>
    <definedName name="_61__123Graph_CCHART_29" hidden="1">#REF!</definedName>
    <definedName name="_62__123Graph_CCHART_30" hidden="1">#REF!</definedName>
    <definedName name="_63__123Graph_DCHART_25" hidden="1">#REF!</definedName>
    <definedName name="_64__123Graph_DCHART_26" hidden="1">#REF!</definedName>
    <definedName name="_65__123Graph_DCHART_27" hidden="1">#REF!</definedName>
    <definedName name="_66__123Graph_DCHART_28" hidden="1">#REF!</definedName>
    <definedName name="_67__123Graph_DCHART_29" hidden="1">#REF!</definedName>
    <definedName name="_68__123Graph_DCHART_30" hidden="1">#REF!</definedName>
    <definedName name="_69__123Graph_XCHART_10" hidden="1">#REF!</definedName>
    <definedName name="_7__123Graph_ACHART_13" hidden="1">#REF!</definedName>
    <definedName name="_70__123Graph_XCHART_11" hidden="1">#REF!</definedName>
    <definedName name="_71__123Graph_XCHART_12" hidden="1">#REF!</definedName>
    <definedName name="_72__123Graph_XCHART_13" hidden="1">#REF!</definedName>
    <definedName name="_73__123Graph_XCHART_14" hidden="1">#REF!</definedName>
    <definedName name="_74__123Graph_XCHART_15" hidden="1">#REF!</definedName>
    <definedName name="_75__123Graph_XCHART_16" hidden="1">#REF!</definedName>
    <definedName name="_76__123Graph_XCHART_2" hidden="1">#REF!</definedName>
    <definedName name="_77__123Graph_XCHART_3" hidden="1">#REF!</definedName>
    <definedName name="_78__123Graph_XCHART_4" hidden="1">#REF!</definedName>
    <definedName name="_79__123Graph_XCHART_5" hidden="1">#REF!</definedName>
    <definedName name="_8__123Graph_ACHART_14" hidden="1">#REF!</definedName>
    <definedName name="_80__123Graph_XCHART_6" hidden="1">#REF!</definedName>
    <definedName name="_81__123Graph_XCHART_7" hidden="1">#REF!</definedName>
    <definedName name="_82__123Graph_XCHART_8" hidden="1">#REF!</definedName>
    <definedName name="_83__123Graph_XCHART_9" hidden="1">#REF!</definedName>
    <definedName name="_9__123Graph_ACHART_15" hidden="1">#REF!</definedName>
    <definedName name="_Fill" hidden="1">#REF!</definedName>
    <definedName name="_Key1" hidden="1">#REF!</definedName>
    <definedName name="_Key2" hidden="1">#REF!</definedName>
    <definedName name="_l1" hidden="1">{#N/A,#N/A,FALSE,"Aging Summary";#N/A,#N/A,FALSE,"Ratio Analysis";#N/A,#N/A,FALSE,"Test 120 Day Accts";#N/A,#N/A,FALSE,"Tickmarks"}</definedName>
    <definedName name="_Order1" hidden="1">255</definedName>
    <definedName name="_Order2" hidden="1">255</definedName>
    <definedName name="_sal2" hidden="1">{"SALARIOS",#N/A,FALSE,"Hoja3";"SUELDOS EMPLEADOS",#N/A,FALSE,"Hoja4";"SUELDOS EJECUTIVOS",#N/A,FALSE,"Hoja5"}</definedName>
    <definedName name="_Sort" hidden="1">#REF!</definedName>
    <definedName name="_Table1_In1" hidden="1">#REF!</definedName>
    <definedName name="_Table1_Out" hidden="1">#REF!</definedName>
    <definedName name="a">#REF!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nnual_report2" hidden="1">{"ARPandL",#N/A,FALSE,"Report Annual";"ARCashflow",#N/A,FALSE,"Report Annual";"ARBalanceSheet",#N/A,FALSE,"Report Annual";"ARRatios",#N/A,FALSE,"Report Annual"}</definedName>
    <definedName name="AS2DocOpenMode" hidden="1">"AS2DocumentEdit"</definedName>
    <definedName name="AS2NamedRange" hidden="1">16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sd">#REF!</definedName>
    <definedName name="B2K_VIEW10">#REF!</definedName>
    <definedName name="B2K_VIEW100">#REF!</definedName>
    <definedName name="B2K_VIEW101">#REF!</definedName>
    <definedName name="B2K_VIEW102">#REF!</definedName>
    <definedName name="B2K_VIEW103">#REF!</definedName>
    <definedName name="B2K_VIEW104">#REF!</definedName>
    <definedName name="B2K_VIEW105">#REF!</definedName>
    <definedName name="B2K_VIEW106">#REF!</definedName>
    <definedName name="B2K_VIEW107">#REF!</definedName>
    <definedName name="B2K_VIEW108">#REF!</definedName>
    <definedName name="B2K_VIEW109">#REF!</definedName>
    <definedName name="B2K_VIEW110">#REF!</definedName>
    <definedName name="B2K_VIEW111">#REF!</definedName>
    <definedName name="B2K_VIEW112">#REF!</definedName>
    <definedName name="B2K_VIEW113">#REF!</definedName>
    <definedName name="B2K_VIEW114">#REF!</definedName>
    <definedName name="B2K_VIEW115">#REF!</definedName>
    <definedName name="B2K_VIEW116">#REF!</definedName>
    <definedName name="B2K_VIEW117">#REF!</definedName>
    <definedName name="B2K_VIEW118">#REF!</definedName>
    <definedName name="B2K_VIEW119">#REF!</definedName>
    <definedName name="B2K_VIEW120">#REF!</definedName>
    <definedName name="B2K_VIEW121">#REF!</definedName>
    <definedName name="B2K_VIEW122">#REF!</definedName>
    <definedName name="B2K_VIEW123">#REF!</definedName>
    <definedName name="B2K_VIEW124">#REF!</definedName>
    <definedName name="B2K_VIEW125">#REF!</definedName>
    <definedName name="B2K_VIEW126">#REF!</definedName>
    <definedName name="B2K_VIEW127">#REF!</definedName>
    <definedName name="B2K_VIEW128">#REF!</definedName>
    <definedName name="B2K_VIEW129">#REF!</definedName>
    <definedName name="B2K_VIEW130">#REF!</definedName>
    <definedName name="B2K_VIEW131">#REF!</definedName>
    <definedName name="B2K_VIEW132">#REF!</definedName>
    <definedName name="B2K_VIEW133">#REF!</definedName>
    <definedName name="B2K_VIEW134">#REF!</definedName>
    <definedName name="B2K_VIEW135">#REF!</definedName>
    <definedName name="B2K_VIEW16">#REF!</definedName>
    <definedName name="B2K_VIEW17">#REF!</definedName>
    <definedName name="B2K_VIEW18">#REF!</definedName>
    <definedName name="B2K_VIEW19">#REF!</definedName>
    <definedName name="B2K_VIEW2">#REF!</definedName>
    <definedName name="B2K_VIEW20">#REF!</definedName>
    <definedName name="B2K_VIEW21">#REF!</definedName>
    <definedName name="B2K_VIEW22">#REF!</definedName>
    <definedName name="B2K_VIEW23">#REF!</definedName>
    <definedName name="B2K_VIEW24">#REF!</definedName>
    <definedName name="B2K_VIEW25">#REF!</definedName>
    <definedName name="B2K_VIEW26">#REF!</definedName>
    <definedName name="B2K_VIEW27">#REF!</definedName>
    <definedName name="B2K_VIEW28">#REF!</definedName>
    <definedName name="B2K_VIEW29">#REF!</definedName>
    <definedName name="B2K_VIEW3">#REF!</definedName>
    <definedName name="B2K_VIEW30">#REF!</definedName>
    <definedName name="B2K_VIEW31">#REF!</definedName>
    <definedName name="B2K_VIEW32">#REF!</definedName>
    <definedName name="B2K_VIEW33">#REF!</definedName>
    <definedName name="B2K_VIEW34">#REF!</definedName>
    <definedName name="B2K_VIEW35">#REF!</definedName>
    <definedName name="B2K_VIEW36">#REF!</definedName>
    <definedName name="B2K_VIEW37">#REF!</definedName>
    <definedName name="B2K_VIEW38">#REF!</definedName>
    <definedName name="B2K_VIEW39">#REF!</definedName>
    <definedName name="B2K_VIEW4">#REF!</definedName>
    <definedName name="B2K_VIEW40">#REF!</definedName>
    <definedName name="B2K_VIEW41">#REF!</definedName>
    <definedName name="B2K_VIEW42">#REF!</definedName>
    <definedName name="B2K_VIEW43">#REF!</definedName>
    <definedName name="B2K_VIEW44">#REF!</definedName>
    <definedName name="B2K_VIEW45">#REF!</definedName>
    <definedName name="B2K_VIEW46">#REF!</definedName>
    <definedName name="B2K_VIEW47">#REF!</definedName>
    <definedName name="B2K_VIEW48">#REF!</definedName>
    <definedName name="B2K_VIEW49">#REF!</definedName>
    <definedName name="B2K_VIEW5">#REF!</definedName>
    <definedName name="B2K_VIEW50">#REF!</definedName>
    <definedName name="B2K_VIEW51">#REF!</definedName>
    <definedName name="B2K_VIEW52">#REF!</definedName>
    <definedName name="B2K_VIEW53">#REF!</definedName>
    <definedName name="B2K_VIEW54">#REF!</definedName>
    <definedName name="B2K_VIEW55">#REF!</definedName>
    <definedName name="B2K_VIEW56">#REF!</definedName>
    <definedName name="B2K_VIEW57">#REF!</definedName>
    <definedName name="B2K_VIEW58">#REF!</definedName>
    <definedName name="B2K_VIEW59">#REF!</definedName>
    <definedName name="B2K_VIEW60">#REF!</definedName>
    <definedName name="B2K_VIEW61">#REF!</definedName>
    <definedName name="B2K_VIEW62">#REF!</definedName>
    <definedName name="B2K_VIEW63">#REF!</definedName>
    <definedName name="B2K_VIEW64">#REF!</definedName>
    <definedName name="B2K_VIEW65">#REF!</definedName>
    <definedName name="B2K_VIEW66">#REF!</definedName>
    <definedName name="B2K_VIEW67">#REF!</definedName>
    <definedName name="B2K_VIEW68">#REF!</definedName>
    <definedName name="B2K_VIEW69">#REF!</definedName>
    <definedName name="B2K_VIEW70">#REF!</definedName>
    <definedName name="B2K_VIEW71">#REF!</definedName>
    <definedName name="B2K_VIEW72">#REF!</definedName>
    <definedName name="B2K_VIEW73">#REF!</definedName>
    <definedName name="B2K_VIEW74">#REF!</definedName>
    <definedName name="B2K_VIEW75">#REF!</definedName>
    <definedName name="B2K_VIEW76">#REF!</definedName>
    <definedName name="B2K_VIEW77">#REF!</definedName>
    <definedName name="B2K_VIEW78">#REF!</definedName>
    <definedName name="B2K_VIEW79">#REF!</definedName>
    <definedName name="B2K_VIEW8">#REF!</definedName>
    <definedName name="B2K_VIEW80">#REF!</definedName>
    <definedName name="B2K_VIEW81">#REF!</definedName>
    <definedName name="B2K_VIEW82">#REF!</definedName>
    <definedName name="B2K_VIEW83">#REF!</definedName>
    <definedName name="B2K_VIEW84">#REF!</definedName>
    <definedName name="B2K_VIEW85">#REF!</definedName>
    <definedName name="B2K_VIEW86">#REF!</definedName>
    <definedName name="B2K_VIEW87">#REF!</definedName>
    <definedName name="B2K_VIEW88">#REF!</definedName>
    <definedName name="B2K_VIEW89">#REF!</definedName>
    <definedName name="B2K_VIEW90">#REF!</definedName>
    <definedName name="B2K_VIEW91">#REF!</definedName>
    <definedName name="B2K_VIEW92">#REF!</definedName>
    <definedName name="B2K_VIEW93">#REF!</definedName>
    <definedName name="B2K_VIEW94">#REF!</definedName>
    <definedName name="B2K_VIEW95">#REF!</definedName>
    <definedName name="B2K_VIEW96">#REF!</definedName>
    <definedName name="B2K_VIEW97">#REF!</definedName>
    <definedName name="B2K_VIEW98">#REF!</definedName>
    <definedName name="B2K_VIEW99">#REF!</definedName>
    <definedName name="_xlnm.Database">#REF!</definedName>
    <definedName name="BG_Del" hidden="1">15</definedName>
    <definedName name="BG_Ins" hidden="1">4</definedName>
    <definedName name="BG_Mod" hidden="1">6</definedName>
    <definedName name="BLPH378" hidden="1">#REF!</definedName>
    <definedName name="BLPH379" hidden="1">#REF!</definedName>
    <definedName name="BLPH380" hidden="1">#REF!</definedName>
    <definedName name="BLPH381" hidden="1">#REF!</definedName>
    <definedName name="BLPH382" hidden="1">#REF!</definedName>
    <definedName name="BLPH383" hidden="1">#REF!</definedName>
    <definedName name="BLPH384" hidden="1">#REF!</definedName>
    <definedName name="BLPH385" hidden="1">#REF!</definedName>
    <definedName name="BLPH386" hidden="1">#REF!</definedName>
    <definedName name="BLPH387" hidden="1">#REF!</definedName>
    <definedName name="BLPH388" hidden="1">#REF!</definedName>
    <definedName name="BLPH389" hidden="1">#REF!</definedName>
    <definedName name="BLPH390" hidden="1">#REF!</definedName>
    <definedName name="BLPH391" hidden="1">#REF!</definedName>
    <definedName name="BLPH392" hidden="1">#REF!</definedName>
    <definedName name="BLPH393" hidden="1">#REF!</definedName>
    <definedName name="BLPH394" hidden="1">#REF!</definedName>
    <definedName name="BLPH395" hidden="1">#REF!</definedName>
    <definedName name="BLPH396" hidden="1">#REF!</definedName>
    <definedName name="BLPH397" hidden="1">#REF!</definedName>
    <definedName name="BLPH398" hidden="1">#REF!</definedName>
    <definedName name="BLPH399" hidden="1">#REF!</definedName>
    <definedName name="BLPH400" hidden="1">#REF!</definedName>
    <definedName name="BLPH401" hidden="1">#REF!</definedName>
    <definedName name="BLPH402" hidden="1">#REF!</definedName>
    <definedName name="BLPH403" hidden="1">#REF!</definedName>
    <definedName name="BLPH404" hidden="1">#REF!</definedName>
    <definedName name="BLPH405" hidden="1">#REF!</definedName>
    <definedName name="BLPH406" hidden="1">#REF!</definedName>
    <definedName name="BLPH407" hidden="1">#REF!</definedName>
    <definedName name="BLPH408" hidden="1">#REF!</definedName>
    <definedName name="BLPH409" hidden="1">#REF!</definedName>
    <definedName name="BLPH410" hidden="1">#REF!</definedName>
    <definedName name="BLPH411" hidden="1">#REF!</definedName>
    <definedName name="BLPH412" hidden="1">#REF!</definedName>
    <definedName name="BLPH413" hidden="1">#REF!</definedName>
    <definedName name="BLPH414" hidden="1">#REF!</definedName>
    <definedName name="BLPH415" hidden="1">#REF!</definedName>
    <definedName name="BLPH416" hidden="1">#REF!</definedName>
    <definedName name="BLPH417" hidden="1">#REF!</definedName>
    <definedName name="BLPH418" hidden="1">#REF!</definedName>
    <definedName name="BLPH419" hidden="1">#REF!</definedName>
    <definedName name="BLPH420" hidden="1">#REF!</definedName>
    <definedName name="BLPH421" hidden="1">#REF!</definedName>
    <definedName name="BLPH422" hidden="1">#REF!</definedName>
    <definedName name="BLPH423" hidden="1">#REF!</definedName>
    <definedName name="BLPH424" hidden="1">#REF!</definedName>
    <definedName name="BLPH425" hidden="1">#REF!</definedName>
    <definedName name="BLPH426" hidden="1">#REF!</definedName>
    <definedName name="BLPH427" hidden="1">#REF!</definedName>
    <definedName name="BLPH428" hidden="1">#REF!</definedName>
    <definedName name="BLPH429" hidden="1">#REF!</definedName>
    <definedName name="BLPH430" hidden="1">#REF!</definedName>
    <definedName name="BLPH431" hidden="1">#REF!</definedName>
    <definedName name="BLPH432" hidden="1">#REF!</definedName>
    <definedName name="BLPH433" hidden="1">#REF!</definedName>
    <definedName name="BLPH434" hidden="1">#REF!</definedName>
    <definedName name="BLPH435" hidden="1">#REF!</definedName>
    <definedName name="BLPH436" hidden="1">#REF!</definedName>
    <definedName name="BLPH437" hidden="1">#REF!</definedName>
    <definedName name="BLPH438" hidden="1">#REF!</definedName>
    <definedName name="BLPH439" hidden="1">#REF!</definedName>
    <definedName name="BLPH440" hidden="1">#REF!</definedName>
    <definedName name="BLPH441" hidden="1">#REF!</definedName>
    <definedName name="BLPH442" hidden="1">#REF!</definedName>
    <definedName name="BLPH443" hidden="1">#REF!</definedName>
    <definedName name="BLPH444" hidden="1">#REF!</definedName>
    <definedName name="BLPH445" hidden="1">#REF!</definedName>
    <definedName name="BLPH446" hidden="1">#REF!</definedName>
    <definedName name="BLPH447" hidden="1">#REF!</definedName>
    <definedName name="BLPH448" hidden="1">#REF!</definedName>
    <definedName name="BLPH449" hidden="1">#REF!</definedName>
    <definedName name="BLPH450" hidden="1">#REF!</definedName>
    <definedName name="BLPH451" hidden="1">#REF!</definedName>
    <definedName name="BLPH452" hidden="1">#REF!</definedName>
    <definedName name="BLPH453" hidden="1">#REF!</definedName>
    <definedName name="BLPH454" hidden="1">#REF!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lujo2" hidden="1">{"FLUJO DE CAJA",#N/A,FALSE,"Hoja1";"ANEXOS FLUJO",#N/A,FALSE,"Hoja1"}</definedName>
    <definedName name="ganacias2" hidden="1">{"GAN.Y PERD.RESUMIDO",#N/A,FALSE,"Hoja1";"GAN.Y PERD.DETALLADO",#N/A,FALSE,"Hoja1"}</definedName>
    <definedName name="inputs" hidden="1">{"Inputs 1","Base",FALSE,"INPUTS";"Inputs 2","Base",FALSE,"INPUTS";"Inputs 3","Base",FALSE,"INPUTS";"Inputs 4","Base",FALSE,"INPUTS";"Inputs 5","Base",FALSE,"INPUTS"}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RATE" hidden="1">"c2192"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AMES_REVISION_DATE_" hidden="1">40370.5992939815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Z_SCORE" hidden="1">"c1339"</definedName>
    <definedName name="KKKKKKKKKK" hidden="1">#REF!</definedName>
    <definedName name="mes">#REF!</definedName>
    <definedName name="MESES">#REF!</definedName>
    <definedName name="ok" hidden="1">#REF!</definedName>
    <definedName name="print99" hidden="1">{#N/A,#N/A,FALSE,"Resid CPRIV";#N/A,#N/A,FALSE,"Comer_CPRIVKsum";#N/A,#N/A,FALSE,"General (2)";#N/A,#N/A,FALSE,"Oficial";#N/A,#N/A,FALSE,"Resumen";#N/A,#N/A,FALSE,"Escenarios"}</definedName>
    <definedName name="report99" hidden="1">{"Rep 1",#N/A,FALSE,"Reports";"Rep 2",#N/A,FALSE,"Reports";"Rep 3",#N/A,FALSE,"Reports";"Rep 4",#N/A,FALSE,"Reports"}</definedName>
    <definedName name="resumo06" hidden="1">{#N/A,#N/A,FALSE,"Aging Summary";#N/A,#N/A,FALSE,"Ratio Analysis";#N/A,#N/A,FALSE,"Test 120 Day Accts";#N/A,#N/A,FALSE,"Tickmarks"}</definedName>
    <definedName name="sdasdasdasdasdasdas" hidden="1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0.8</definedName>
    <definedName name="TextRefCopyRangeCount" hidden="1">4</definedName>
    <definedName name="v" hidden="1">#REF!</definedName>
    <definedName name="VIEW_1">#REF!</definedName>
    <definedName name="w" hidden="1">{"Rep 1",#N/A,FALSE,"Reports";"Rep 2",#N/A,FALSE,"Reports";"Rep 3",#N/A,FALSE,"Reports";"Rep 4",#N/A,FALSE,"Reports"}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hidden="1">{#N/A,#N/A,FALSE,"Aging Summary";#N/A,#N/A,FALSE,"Ratio Analysis";#N/A,#N/A,FALSE,"Test 120 Day Accts";#N/A,#N/A,FALSE,"Tickmarks"}</definedName>
    <definedName name="wrn.Annual._.Report." hidden="1">{"ARPandL",#N/A,FALSE,"Report Annual";"ARCashflow",#N/A,FALSE,"Report Annual";"ARBalanceSheet",#N/A,FALSE,"Report Annual";"ARRatios",#N/A,FALSE,"Report Annual"}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uadros.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LUJO._.CAJA." hidden="1">{"FLUJO DE CAJA",#N/A,FALSE,"Hoja1";"ANEXOS FLUJO",#N/A,FALSE,"Hoja1"}</definedName>
    <definedName name="wrn.GANANCIAS._.Y._.PERDIDAS." hidden="1">{"GAN.Y PERD.RESUMIDO",#N/A,FALSE,"Hoja1";"GAN.Y PERD.DETALLADO",#N/A,FALSE,"Hoja1"}</definedName>
    <definedName name="wrn.Inputs." hidden="1">{"Inputs 1","Base",FALSE,"INPUTS";"Inputs 2","Base",FALSE,"INPUTS";"Inputs 3","Base",FALSE,"INPUTS";"Inputs 4","Base",FALSE,"INPUTS";"Inputs 5","Base",FALSE,"INPUTS"}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nt." hidden="1">{#N/A,#N/A,FALSE,"Resid CPRIV";#N/A,#N/A,FALSE,"Comer_CPRIVKsum";#N/A,#N/A,FALSE,"General (2)";#N/A,#N/A,FALSE,"Oficial";#N/A,#N/A,FALSE,"Resumen";#N/A,#N/A,FALSE,"Escenarios"}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Report." hidden="1">{"Rep 1",#N/A,FALSE,"Reports";"Rep 2",#N/A,FALSE,"Reports";"Rep 3",#N/A,FALSE,"Reports";"Rep 4",#N/A,FALSE,"Reports"}</definedName>
    <definedName name="wrn.SALARIOS._.PRESUPUESTO." hidden="1">{"SALARIOS",#N/A,FALSE,"Hoja3";"SUELDOS EMPLEADOS",#N/A,FALSE,"Hoja4";"SUELDOS EJECUTIVOS",#N/A,FALSE,"Hoja5"}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8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#N/A</definedName>
    <definedName name="XRefCopy14Row" hidden="1">#REF!</definedName>
    <definedName name="XRefCopy15" hidden="1">#REF!</definedName>
    <definedName name="XRefCopy15Row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3" hidden="1">#REF!</definedName>
    <definedName name="XRefCopy25" hidden="1">#REF!</definedName>
    <definedName name="XRefCopy26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3" hidden="1">#REF!</definedName>
    <definedName name="XRefCopy30" hidden="1">#N/A</definedName>
    <definedName name="XRefCopy30Row" hidden="1">#REF!</definedName>
    <definedName name="XRefCopy31" hidden="1">#REF!</definedName>
    <definedName name="XRefCopy31Row" hidden="1">#REF!</definedName>
    <definedName name="XRefCopy32" hidden="1">#N/A</definedName>
    <definedName name="XRefCopy33" hidden="1">#N/A</definedName>
    <definedName name="XRefCopy33Row" hidden="1">#REF!</definedName>
    <definedName name="XRefCopy34" hidden="1">#N/A</definedName>
    <definedName name="XRefCopy35" hidden="1">#N/A</definedName>
    <definedName name="XRefCopy36" hidden="1">#N/A</definedName>
    <definedName name="XRefCopy36Row" hidden="1">#REF!</definedName>
    <definedName name="XRefCopy37" hidden="1">#N/A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6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Row" hidden="1">#REF!</definedName>
    <definedName name="XRefCopy51Row" hidden="1">#REF!</definedName>
    <definedName name="XRefCopy52Row" hidden="1">#REF!</definedName>
    <definedName name="XRefCopy53Row" hidden="1">#REF!</definedName>
    <definedName name="XRefCopy55Row" hidden="1">#REF!</definedName>
    <definedName name="XRefCopy56" hidden="1">#REF!</definedName>
    <definedName name="XRefCopy56Row" hidden="1">#REF!</definedName>
    <definedName name="XRefCopy5Row" hidden="1">#REF!</definedName>
    <definedName name="XRefCopy6" hidden="1">#REF!</definedName>
    <definedName name="XRefCopy61" hidden="1">#REF!</definedName>
    <definedName name="XRefCopy61Row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hidden="1">#REF!</definedName>
    <definedName name="XRefCopy7" hidden="1">#REF!</definedName>
    <definedName name="XRefCopy70Row" hidden="1">#REF!</definedName>
    <definedName name="XRefCopy71Row" hidden="1">#REF!</definedName>
    <definedName name="XRefCopy72Row" hidden="1">#REF!</definedName>
    <definedName name="XRefCopy73Row" hidden="1">#REF!</definedName>
    <definedName name="XRefCopy74Row" hidden="1">#REF!</definedName>
    <definedName name="XRefCopy75Row" hidden="1">#REF!</definedName>
    <definedName name="XRefCopy76Row" hidden="1">#REF!</definedName>
    <definedName name="XRefCopy77Row" hidden="1">#REF!</definedName>
    <definedName name="XRefCopy78Row" hidden="1">#REF!</definedName>
    <definedName name="XRefCopy7Row" hidden="1">#REF!</definedName>
    <definedName name="XRefCopy8" hidden="1">#REF!</definedName>
    <definedName name="XRefCopy80Row" hidden="1">#REF!</definedName>
    <definedName name="XRefCopy81" hidden="1">#REF!</definedName>
    <definedName name="XRefCopy81Row" hidden="1">#REF!</definedName>
    <definedName name="XRefCopy82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14</definedName>
    <definedName name="XRefPaste1" hidden="1">#REF!</definedName>
    <definedName name="XRefPaste10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Row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1" hidden="1">#REF!</definedName>
    <definedName name="XRefPaste111Row" hidden="1">#REF!</definedName>
    <definedName name="XRefPaste112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3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hidden="1">#REF!</definedName>
    <definedName name="XRefPaste14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1" hidden="1">#REF!</definedName>
    <definedName name="XRefPaste22" hidden="1">#REF!</definedName>
    <definedName name="XRefPaste23" hidden="1">#REF!</definedName>
    <definedName name="XRefPaste26" hidden="1">#REF!</definedName>
    <definedName name="XRefPaste26Row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5" hidden="1">#REF!</definedName>
    <definedName name="XRefPaste35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Row" hidden="1">#REF!</definedName>
    <definedName name="XRefPaste5" hidden="1">#REF!</definedName>
    <definedName name="XRefPaste56Row" hidden="1">#REF!</definedName>
    <definedName name="XRefPaste57Row" hidden="1">#REF!</definedName>
    <definedName name="XRefPaste59Row" hidden="1">#REF!</definedName>
    <definedName name="XRefPaste5Row" hidden="1">#REF!</definedName>
    <definedName name="XRefPaste6" hidden="1">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7Row" hidden="1">#REF!</definedName>
    <definedName name="XRefPaste68Row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5Row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9Row" hidden="1">#REF!</definedName>
    <definedName name="XRefPasteRangeCount" hidden="1">35</definedName>
    <definedName name="xx" hidden="1">{#N/A,#N/A,FALSE,"Aging Summary";#N/A,#N/A,FALSE,"Ratio Analysis";#N/A,#N/A,FALSE,"Test 120 Day Accts";#N/A,#N/A,FALSE,"Tickmarks"}</definedName>
    <definedName name="xxxx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Z_0B113C9C_A1A9_11D3_A311_0008C739212F_.wvu.PrintArea" hidden="1">#REF!</definedName>
    <definedName name="Z_1C03E4A5_0E99_11D5_896C_00008646D7BA_.wvu.Rows" hidden="1">#REF!</definedName>
    <definedName name="Z_74BB7D31_A24A_11D3_95F1_000000000000_.wvu.PrintArea" hidden="1">#REF!</definedName>
    <definedName name="_xlnm._FilterDatabase" localSheetId="0" hidden="1">'Balance Sheet'!$A$3:$J$164</definedName>
    <definedName name="_xlnm.Print_Area" localSheetId="1">'Income Statement'!$C$2:$H$50</definedName>
    <definedName name="_xlnm.Print_Area" localSheetId="2">'DMPL'!$B$2:$H$44</definedName>
    <definedName name="_xlnm.Print_Area" localSheetId="5">'Financial Statement'!$C$2:$G$70</definedName>
  </definedNames>
  <calcPr calcId="191029" fullCalcOnLoad="1"/>
</workbook>
</file>

<file path=xl/styles.xml><?xml version="1.0" encoding="utf-8"?>
<styleSheet xmlns="http://schemas.openxmlformats.org/spreadsheetml/2006/main">
  <numFmts count="19">
    <numFmt numFmtId="164" formatCode="0000000"/>
    <numFmt numFmtId="165" formatCode="dd/mm/yy;@"/>
    <numFmt numFmtId="166" formatCode="#,##0.00;[Red]\(#,##0.00\)"/>
    <numFmt numFmtId="167" formatCode="dd/mmm/yyyy"/>
    <numFmt numFmtId="168" formatCode="000000"/>
    <numFmt numFmtId="169" formatCode="_-* #,##0.00_-;\-* #,##0.00_-;_-* &quot;-&quot;??_-;_-@_-"/>
    <numFmt numFmtId="170" formatCode="000000000"/>
    <numFmt numFmtId="171" formatCode="_ * #,##0_);_ * \(#,##0\);_ * &quot;-    &quot;_ ;_ @_ "/>
    <numFmt numFmtId="172" formatCode="#,##0.00_ ;[Red]\-#,##0.00\ "/>
    <numFmt numFmtId="173" formatCode="###0"/>
    <numFmt numFmtId="174" formatCode="[$-409]dd\-mmm\-yy;@"/>
    <numFmt numFmtId="175" formatCode="_-* #,##0_-;\-* #,##0_-;_-* &quot;-&quot;??_-;_-@_-"/>
    <numFmt numFmtId="176" formatCode="#,###,###,##0.00;\(#,###,###,##0.00\)"/>
    <numFmt numFmtId="177" formatCode="_-* #,##0_-;\-* #,##0_-;_-* &quot;-&quot;_-;_-@_-"/>
    <numFmt numFmtId="178" formatCode="#,##0.00_ ;[Red]\(\.##0.00\)"/>
    <numFmt numFmtId="179" formatCode="#,##0.00;[Red]\(#,###.00\)"/>
    <numFmt numFmtId="180" formatCode="#,##0.00;[Red]#,##0.00"/>
    <numFmt numFmtId="181" formatCode="yyyy\-mm\-dd;@"/>
    <numFmt numFmtId="182" formatCode="&quot;R$&quot; #,##0.00;[Red]-&quot;R$&quot; #,##0.00"/>
  </numFmts>
  <fonts count="91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mbria"/>
      <family val="2"/>
      <b val="1"/>
      <color theme="3"/>
      <sz val="18"/>
      <scheme val="major"/>
    </font>
    <font>
      <name val="Calibri"/>
      <family val="2"/>
      <b val="1"/>
      <color theme="3"/>
      <sz val="15"/>
      <scheme val="minor"/>
    </font>
    <font>
      <name val="Calibri"/>
      <family val="2"/>
      <b val="1"/>
      <color theme="3"/>
      <sz val="13"/>
      <scheme val="minor"/>
    </font>
    <font>
      <name val="Calibri"/>
      <family val="2"/>
      <b val="1"/>
      <color theme="3"/>
      <sz val="11"/>
      <scheme val="minor"/>
    </font>
    <font>
      <name val="Calibri"/>
      <family val="2"/>
      <color rgb="FF006100"/>
      <sz val="11"/>
      <scheme val="minor"/>
    </font>
    <font>
      <name val="Calibri"/>
      <family val="2"/>
      <color rgb="FF9C0006"/>
      <sz val="11"/>
      <scheme val="minor"/>
    </font>
    <font>
      <name val="Calibri"/>
      <family val="2"/>
      <color rgb="FF9C6500"/>
      <sz val="11"/>
      <scheme val="minor"/>
    </font>
    <font>
      <name val="Calibri"/>
      <family val="2"/>
      <color rgb="FF3F3F76"/>
      <sz val="11"/>
      <scheme val="minor"/>
    </font>
    <font>
      <name val="Calibri"/>
      <family val="2"/>
      <b val="1"/>
      <color rgb="FF3F3F3F"/>
      <sz val="11"/>
      <scheme val="minor"/>
    </font>
    <font>
      <name val="Calibri"/>
      <family val="2"/>
      <b val="1"/>
      <color rgb="FFFA7D00"/>
      <sz val="11"/>
      <scheme val="minor"/>
    </font>
    <font>
      <name val="Calibri"/>
      <family val="2"/>
      <color rgb="FFFA7D00"/>
      <sz val="11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i val="1"/>
      <color rgb="FF7F7F7F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0"/>
      <sz val="11"/>
      <scheme val="minor"/>
    </font>
    <font>
      <name val="Arial"/>
      <family val="2"/>
      <color rgb="FF002060"/>
      <sz val="10"/>
    </font>
    <font>
      <name val="Arial"/>
      <family val="2"/>
      <b val="1"/>
      <color rgb="FF002060"/>
      <sz val="10"/>
    </font>
    <font>
      <name val="Arial"/>
      <family val="2"/>
      <sz val="10"/>
    </font>
    <font>
      <name val="Courier New"/>
      <family val="3"/>
      <sz val="8"/>
    </font>
    <font>
      <name val="Arial"/>
      <family val="2"/>
      <b val="1"/>
      <color rgb="FF002060"/>
      <sz val="12"/>
      <u val="single"/>
    </font>
    <font>
      <name val="Arial"/>
      <family val="2"/>
      <b val="1"/>
      <color rgb="FF002060"/>
      <sz val="10"/>
      <u val="single"/>
    </font>
    <font>
      <name val="Arial"/>
      <family val="2"/>
      <b val="1"/>
      <color rgb="FF002060"/>
      <sz val="8"/>
    </font>
    <font>
      <name val="Courier New"/>
      <family val="3"/>
      <sz val="8"/>
    </font>
    <font>
      <name val="Arial"/>
      <family val="2"/>
      <sz val="10"/>
    </font>
    <font>
      <name val="Courier New"/>
      <family val="3"/>
      <sz val="8"/>
    </font>
    <font>
      <name val="Cambria"/>
      <family val="2"/>
      <color theme="3"/>
      <sz val="18"/>
      <scheme val="major"/>
    </font>
    <font>
      <name val="Courier New"/>
      <family val="3"/>
      <sz val="8"/>
    </font>
    <font>
      <name val="Calibri"/>
      <family val="2"/>
      <color rgb="FF9C5700"/>
      <sz val="11"/>
      <scheme val="minor"/>
    </font>
    <font>
      <name val="Courier New"/>
      <family val="3"/>
      <sz val="8"/>
    </font>
    <font>
      <name val="Courier New"/>
      <family val="3"/>
      <sz val="8"/>
    </font>
    <font>
      <name val="Courier New"/>
      <family val="3"/>
      <sz val="8"/>
    </font>
    <font>
      <name val="Courier New"/>
      <family val="3"/>
      <sz val="8"/>
    </font>
    <font>
      <name val="Arial"/>
      <family val="2"/>
      <sz val="10"/>
    </font>
    <font>
      <name val="Arial"/>
      <family val="2"/>
      <color theme="10"/>
      <sz val="10"/>
      <u val="single"/>
    </font>
    <font>
      <name val="Courier New"/>
      <family val="3"/>
      <sz val="8"/>
    </font>
    <font>
      <name val="Courier New"/>
      <family val="3"/>
      <sz val="8"/>
    </font>
    <font>
      <name val="Courier New"/>
      <family val="3"/>
      <sz val="8"/>
    </font>
    <font>
      <name val="Courier New"/>
      <family val="3"/>
      <sz val="8"/>
    </font>
    <font>
      <name val="Courier New"/>
      <family val="3"/>
      <sz val="8"/>
    </font>
    <font>
      <name val="Lato"/>
      <family val="2"/>
      <sz val="11"/>
    </font>
    <font>
      <name val="Lato"/>
      <family val="2"/>
      <b val="1"/>
      <sz val="11"/>
    </font>
    <font>
      <name val="Lato"/>
      <family val="2"/>
      <sz val="10"/>
    </font>
    <font>
      <name val="Lato"/>
      <family val="2"/>
      <b val="1"/>
      <sz val="20"/>
    </font>
    <font>
      <name val="Lato"/>
      <family val="2"/>
      <b val="1"/>
      <sz val="10"/>
    </font>
    <font>
      <name val="Lato"/>
      <family val="2"/>
      <b val="1"/>
      <sz val="12"/>
    </font>
    <font>
      <name val="Lato"/>
      <family val="2"/>
      <b val="1"/>
      <sz val="8"/>
    </font>
    <font>
      <name val="Lato"/>
      <family val="2"/>
      <sz val="8"/>
    </font>
    <font>
      <name val="Lato"/>
      <family val="2"/>
      <b val="1"/>
      <sz val="16"/>
    </font>
    <font>
      <name val="Lato"/>
      <family val="2"/>
      <sz val="12"/>
    </font>
    <font>
      <name val="Lato"/>
      <family val="2"/>
      <b val="1"/>
      <sz val="11"/>
      <u val="singleAccounting"/>
    </font>
    <font>
      <name val="Lato"/>
      <family val="2"/>
      <b val="1"/>
      <sz val="12"/>
      <u val="singleAccounting"/>
    </font>
    <font>
      <name val="Lato"/>
      <family val="2"/>
      <b val="1"/>
      <sz val="10"/>
      <u val="single"/>
    </font>
    <font>
      <name val="Lato"/>
      <family val="2"/>
      <b val="1"/>
      <sz val="10"/>
      <u val="singleAccounting"/>
    </font>
    <font>
      <name val="Lato"/>
      <family val="2"/>
      <sz val="10"/>
      <u val="singleAccounting"/>
    </font>
    <font>
      <name val="Lato"/>
      <family val="2"/>
      <b val="1"/>
      <sz val="9"/>
    </font>
    <font>
      <name val="Lato"/>
      <family val="2"/>
      <b val="1"/>
      <sz val="12"/>
      <u val="single"/>
    </font>
    <font>
      <name val="Lato"/>
      <family val="2"/>
      <sz val="10"/>
    </font>
    <font>
      <name val="Arial"/>
      <family val="2"/>
      <color rgb="FF000000"/>
      <sz val="10"/>
    </font>
    <font>
      <name val="Lato"/>
      <family val="2"/>
      <sz val="9"/>
    </font>
    <font>
      <name val="Lato"/>
      <family val="2"/>
      <b val="1"/>
      <sz val="12"/>
    </font>
    <font>
      <name val="Lato"/>
      <family val="2"/>
      <b val="1"/>
      <sz val="9"/>
    </font>
    <font>
      <name val="Lato"/>
      <family val="2"/>
      <b val="1"/>
      <sz val="14"/>
      <u val="single"/>
    </font>
    <font>
      <name val="Lato"/>
      <family val="2"/>
      <sz val="11"/>
    </font>
    <font>
      <name val="Arial"/>
      <family val="2"/>
      <color rgb="FF000000"/>
      <sz val="10"/>
    </font>
    <font>
      <name val="Arial"/>
      <family val="2"/>
      <color rgb="FF000000"/>
      <sz val="10"/>
    </font>
    <font>
      <name val="Arial"/>
      <family val="2"/>
      <color rgb="FF000000"/>
      <sz val="10"/>
    </font>
    <font>
      <name val="Lato"/>
      <family val="2"/>
      <sz val="9"/>
    </font>
    <font>
      <name val="Lato"/>
      <family val="2"/>
      <sz val="10"/>
    </font>
    <font>
      <name val="Calibri"/>
      <family val="2"/>
      <sz val="8"/>
      <scheme val="minor"/>
    </font>
    <font>
      <name val="Arial"/>
      <family val="2"/>
      <color rgb="FF000000"/>
      <sz val="10"/>
    </font>
    <font>
      <name val="Arial"/>
      <family val="2"/>
      <color rgb="FF000000"/>
      <sz val="10"/>
    </font>
    <font>
      <name val="Arial"/>
      <family val="2"/>
      <color rgb="FF000000"/>
      <sz val="10"/>
    </font>
    <font>
      <name val="Arial"/>
      <family val="2"/>
      <color rgb="FF000000"/>
      <sz val="10"/>
    </font>
    <font>
      <name val="Arial"/>
      <family val="2"/>
      <color rgb="FF000000"/>
      <sz val="10"/>
    </font>
    <font>
      <name val="Lato"/>
      <family val="2"/>
      <b val="1"/>
      <i val="1"/>
      <sz val="11"/>
    </font>
    <font>
      <name val="Lato"/>
      <family val="2"/>
      <color theme="1"/>
      <sz val="11"/>
    </font>
    <font>
      <name val="Calibri"/>
      <family val="2"/>
      <color theme="10"/>
      <sz val="11"/>
      <u val="single"/>
      <scheme val="minor"/>
    </font>
    <font>
      <name val="Lato"/>
      <family val="2"/>
      <b val="1"/>
      <color theme="1"/>
      <sz val="11"/>
    </font>
    <font>
      <name val="Lato"/>
      <family val="2"/>
      <b val="1"/>
      <color theme="1"/>
      <sz val="14"/>
    </font>
    <font>
      <name val="Lato"/>
      <family val="2"/>
      <b val="1"/>
      <color rgb="FF92D050"/>
      <sz val="18"/>
    </font>
    <font>
      <name val="Lato"/>
      <family val="2"/>
      <color rgb="FF92D050"/>
      <sz val="11"/>
    </font>
    <font>
      <name val="Lato"/>
      <family val="2"/>
      <b val="1"/>
      <sz val="11"/>
      <u val="single"/>
    </font>
    <font>
      <name val="Lato"/>
      <family val="2"/>
      <color theme="10"/>
      <sz val="11"/>
      <u val="single"/>
    </font>
    <font>
      <name val="Lato"/>
      <family val="2"/>
      <sz val="16"/>
    </font>
    <font>
      <name val="Lato"/>
      <family val="2"/>
      <color theme="1"/>
      <sz val="8"/>
    </font>
    <font>
      <name val="Lato"/>
      <family val="2"/>
      <color theme="1"/>
      <sz val="9"/>
    </font>
    <font>
      <name val="Calibri"/>
      <b val="1"/>
      <color rgb="00FFFFFF"/>
      <sz val="16"/>
    </font>
    <font>
      <name val="Calibri"/>
      <b val="1"/>
      <color rgb="00FFFFFF"/>
      <sz val="11"/>
    </font>
  </fonts>
  <fills count="48">
    <fill>
      <patternFill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5999938962981048"/>
        <bgColor indexed="65"/>
      </patternFill>
    </fill>
    <fill>
      <patternFill patternType="solid">
        <fgColor theme="4" tint="0.399975585192419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"/>
        <bgColor indexed="65"/>
      </patternFill>
    </fill>
    <fill>
      <patternFill patternType="solid">
        <fgColor theme="5" tint="0.5999938962981048"/>
        <bgColor indexed="65"/>
      </patternFill>
    </fill>
    <fill>
      <patternFill patternType="solid">
        <fgColor theme="5" tint="0.399975585192419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"/>
        <bgColor indexed="65"/>
      </patternFill>
    </fill>
    <fill>
      <patternFill patternType="solid">
        <fgColor theme="6" tint="0.5999938962981048"/>
        <bgColor indexed="65"/>
      </patternFill>
    </fill>
    <fill>
      <patternFill patternType="solid">
        <fgColor theme="6" tint="0.3999755851924192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7" tint="0.5999938962981048"/>
        <bgColor indexed="65"/>
      </patternFill>
    </fill>
    <fill>
      <patternFill patternType="solid">
        <fgColor theme="7" tint="0.399975585192419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"/>
        <bgColor indexed="65"/>
      </patternFill>
    </fill>
    <fill>
      <patternFill patternType="solid">
        <fgColor theme="8" tint="0.5999938962981048"/>
        <bgColor indexed="65"/>
      </patternFill>
    </fill>
    <fill>
      <patternFill patternType="solid">
        <fgColor theme="8" tint="0.399975585192419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"/>
        <bgColor indexed="65"/>
      </patternFill>
    </fill>
    <fill>
      <patternFill patternType="solid">
        <fgColor theme="9" tint="0.5999938962981048"/>
        <bgColor indexed="65"/>
      </patternFill>
    </fill>
    <fill>
      <patternFill patternType="solid">
        <fgColor theme="9" tint="0.399975585192419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rgb="00007AAE"/>
      </patternFill>
    </fill>
    <fill>
      <patternFill patternType="solid">
        <fgColor rgb="00B0BC1B"/>
      </patternFill>
    </fill>
    <fill>
      <patternFill patternType="solid">
        <fgColor rgb="00023A56"/>
      </patternFill>
    </fill>
    <fill>
      <patternFill patternType="solid">
        <fgColor rgb="00F4F6F8"/>
      </patternFill>
    </fill>
  </fills>
  <borders count="7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002060"/>
      </left>
      <right/>
      <top style="thick">
        <color rgb="FF002060"/>
      </top>
      <bottom style="thick">
        <color rgb="FF002060"/>
      </bottom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/>
      <right style="medium">
        <color rgb="FF002060"/>
      </right>
      <top style="thick">
        <color rgb="FF002060"/>
      </top>
      <bottom style="thick">
        <color rgb="FF002060"/>
      </bottom>
      <diagonal/>
    </border>
    <border>
      <left style="medium">
        <color rgb="FF002060"/>
      </left>
      <right/>
      <top style="thick">
        <color rgb="FF002060"/>
      </top>
      <bottom style="medium">
        <color rgb="FF002060"/>
      </bottom>
      <diagonal/>
    </border>
    <border>
      <left/>
      <right/>
      <top style="thick">
        <color rgb="FF002060"/>
      </top>
      <bottom style="medium">
        <color rgb="FF002060"/>
      </bottom>
      <diagonal/>
    </border>
    <border>
      <left/>
      <right style="medium">
        <color rgb="FF002060"/>
      </right>
      <top style="thick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rgb="00FFFFFF"/>
      </left>
      <right style="thin">
        <color rgb="00FFFFFF"/>
      </right>
      <top style="medium">
        <color rgb="00023A56"/>
      </top>
      <bottom style="medium">
        <color rgb="00023A56"/>
      </bottom>
    </border>
    <border>
      <left style="thin">
        <color rgb="00D6DCE4"/>
      </left>
      <right style="thin">
        <color rgb="00D6DCE4"/>
      </right>
      <top style="thin">
        <color rgb="00D6DCE4"/>
      </top>
      <bottom style="thin">
        <color rgb="00D6DCE4"/>
      </bottom>
    </border>
  </borders>
  <cellStyleXfs count="409">
    <xf numFmtId="0" fontId="1" fillId="0" borderId="0"/>
    <xf numFmtId="43" fontId="1" fillId="0" borderId="0"/>
    <xf numFmtId="0" fontId="2" fillId="0" borderId="0"/>
    <xf numFmtId="0" fontId="3" fillId="0" borderId="1"/>
    <xf numFmtId="0" fontId="4" fillId="0" borderId="2"/>
    <xf numFmtId="0" fontId="5" fillId="0" borderId="3"/>
    <xf numFmtId="0" fontId="5" fillId="0" borderId="0"/>
    <xf numFmtId="0" fontId="6" fillId="2" borderId="0"/>
    <xf numFmtId="0" fontId="7" fillId="3" borderId="0"/>
    <xf numFmtId="0" fontId="8" fillId="4" borderId="0"/>
    <xf numFmtId="0" fontId="9" fillId="5" borderId="4"/>
    <xf numFmtId="0" fontId="10" fillId="6" borderId="5"/>
    <xf numFmtId="0" fontId="11" fillId="6" borderId="4"/>
    <xf numFmtId="0" fontId="12" fillId="0" borderId="6"/>
    <xf numFmtId="0" fontId="13" fillId="7" borderId="7"/>
    <xf numFmtId="0" fontId="14" fillId="0" borderId="0"/>
    <xf numFmtId="0" fontId="1" fillId="8" borderId="8"/>
    <xf numFmtId="0" fontId="15" fillId="0" borderId="0"/>
    <xf numFmtId="0" fontId="16" fillId="0" borderId="9"/>
    <xf numFmtId="0" fontId="17" fillId="9" borderId="0"/>
    <xf numFmtId="0" fontId="1" fillId="10" borderId="0"/>
    <xf numFmtId="0" fontId="1" fillId="11" borderId="0"/>
    <xf numFmtId="0" fontId="17" fillId="12" borderId="0"/>
    <xf numFmtId="0" fontId="17" fillId="13" borderId="0"/>
    <xf numFmtId="0" fontId="1" fillId="14" borderId="0"/>
    <xf numFmtId="0" fontId="1" fillId="15" borderId="0"/>
    <xf numFmtId="0" fontId="17" fillId="16" borderId="0"/>
    <xf numFmtId="0" fontId="17" fillId="17" borderId="0"/>
    <xf numFmtId="0" fontId="1" fillId="18" borderId="0"/>
    <xf numFmtId="0" fontId="1" fillId="19" borderId="0"/>
    <xf numFmtId="0" fontId="17" fillId="20" borderId="0"/>
    <xf numFmtId="0" fontId="17" fillId="21" borderId="0"/>
    <xf numFmtId="0" fontId="1" fillId="22" borderId="0"/>
    <xf numFmtId="0" fontId="1" fillId="23" borderId="0"/>
    <xf numFmtId="0" fontId="17" fillId="24" borderId="0"/>
    <xf numFmtId="0" fontId="17" fillId="25" borderId="0"/>
    <xf numFmtId="0" fontId="1" fillId="26" borderId="0"/>
    <xf numFmtId="0" fontId="1" fillId="27" borderId="0"/>
    <xf numFmtId="0" fontId="17" fillId="28" borderId="0"/>
    <xf numFmtId="0" fontId="17" fillId="29" borderId="0"/>
    <xf numFmtId="0" fontId="1" fillId="30" borderId="0"/>
    <xf numFmtId="0" fontId="1" fillId="31" borderId="0"/>
    <xf numFmtId="0" fontId="17" fillId="32" borderId="0"/>
    <xf numFmtId="0" fontId="41" fillId="0" borderId="0"/>
    <xf numFmtId="0" fontId="41" fillId="0" borderId="0"/>
    <xf numFmtId="43" fontId="1" fillId="0" borderId="0"/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43" fontId="35" fillId="0" borderId="0"/>
    <xf numFmtId="0" fontId="35" fillId="0" borderId="0"/>
    <xf numFmtId="0" fontId="41" fillId="0" borderId="0"/>
    <xf numFmtId="0" fontId="35" fillId="0" borderId="0"/>
    <xf numFmtId="0" fontId="41" fillId="0" borderId="0"/>
    <xf numFmtId="0" fontId="28" fillId="0" borderId="0"/>
    <xf numFmtId="43" fontId="41" fillId="0" borderId="0"/>
    <xf numFmtId="43" fontId="35" fillId="0" borderId="0"/>
    <xf numFmtId="0" fontId="41" fillId="0" borderId="0"/>
    <xf numFmtId="9" fontId="35" fillId="0" borderId="0"/>
    <xf numFmtId="0" fontId="41" fillId="0" borderId="0"/>
    <xf numFmtId="0" fontId="41" fillId="0" borderId="0"/>
    <xf numFmtId="43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1" fillId="0" borderId="0"/>
    <xf numFmtId="0" fontId="41" fillId="0" borderId="0"/>
    <xf numFmtId="0" fontId="41" fillId="0" borderId="0"/>
    <xf numFmtId="43" fontId="1" fillId="0" borderId="0"/>
    <xf numFmtId="0" fontId="41" fillId="0" borderId="0"/>
    <xf numFmtId="43" fontId="1" fillId="0" borderId="0"/>
    <xf numFmtId="43" fontId="1" fillId="0" borderId="0"/>
    <xf numFmtId="0" fontId="41" fillId="0" borderId="0"/>
    <xf numFmtId="0" fontId="30" fillId="4" borderId="0"/>
    <xf numFmtId="0" fontId="1" fillId="28" borderId="0"/>
    <xf numFmtId="0" fontId="1" fillId="16" borderId="0"/>
    <xf numFmtId="0" fontId="1" fillId="20" borderId="0"/>
    <xf numFmtId="0" fontId="1" fillId="24" borderId="0"/>
    <xf numFmtId="0" fontId="1" fillId="12" borderId="0"/>
    <xf numFmtId="0" fontId="1" fillId="32" borderId="0"/>
    <xf numFmtId="43" fontId="41" fillId="0" borderId="0"/>
    <xf numFmtId="43" fontId="1" fillId="0" borderId="0"/>
    <xf numFmtId="0" fontId="41" fillId="0" borderId="0"/>
    <xf numFmtId="43" fontId="1" fillId="0" borderId="0"/>
    <xf numFmtId="43" fontId="1" fillId="0" borderId="0"/>
    <xf numFmtId="43" fontId="35" fillId="0" borderId="0"/>
    <xf numFmtId="0" fontId="41" fillId="0" borderId="0"/>
    <xf numFmtId="43" fontId="1" fillId="0" borderId="0"/>
    <xf numFmtId="0" fontId="41" fillId="0" borderId="0"/>
    <xf numFmtId="43" fontId="1" fillId="0" borderId="0"/>
    <xf numFmtId="43" fontId="1" fillId="0" borderId="0"/>
    <xf numFmtId="0" fontId="41" fillId="0" borderId="0"/>
    <xf numFmtId="43" fontId="1" fillId="0" borderId="0"/>
    <xf numFmtId="0" fontId="35" fillId="0" borderId="0"/>
    <xf numFmtId="43" fontId="1" fillId="0" borderId="0"/>
    <xf numFmtId="43" fontId="1" fillId="0" borderId="0"/>
    <xf numFmtId="43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9" fontId="35" fillId="0" borderId="0"/>
    <xf numFmtId="0" fontId="41" fillId="0" borderId="0"/>
    <xf numFmtId="43" fontId="1" fillId="0" borderId="0"/>
    <xf numFmtId="0" fontId="1" fillId="0" borderId="0"/>
    <xf numFmtId="0" fontId="41" fillId="0" borderId="0"/>
    <xf numFmtId="0" fontId="41" fillId="0" borderId="0"/>
    <xf numFmtId="43" fontId="1" fillId="0" borderId="0"/>
    <xf numFmtId="0" fontId="4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43" fontId="1" fillId="0" borderId="0"/>
    <xf numFmtId="0" fontId="1" fillId="8" borderId="8"/>
    <xf numFmtId="43" fontId="1" fillId="0" borderId="0"/>
    <xf numFmtId="0" fontId="1" fillId="8" borderId="8"/>
    <xf numFmtId="0" fontId="1" fillId="10" borderId="0"/>
    <xf numFmtId="0" fontId="1" fillId="11" borderId="0"/>
    <xf numFmtId="0" fontId="1" fillId="14" borderId="0"/>
    <xf numFmtId="0" fontId="1" fillId="15" borderId="0"/>
    <xf numFmtId="0" fontId="1" fillId="18" borderId="0"/>
    <xf numFmtId="0" fontId="1" fillId="19" borderId="0"/>
    <xf numFmtId="0" fontId="1" fillId="22" borderId="0"/>
    <xf numFmtId="0" fontId="1" fillId="23" borderId="0"/>
    <xf numFmtId="0" fontId="1" fillId="26" borderId="0"/>
    <xf numFmtId="0" fontId="1" fillId="27" borderId="0"/>
    <xf numFmtId="0" fontId="1" fillId="30" borderId="0"/>
    <xf numFmtId="0" fontId="1" fillId="31" borderId="0"/>
    <xf numFmtId="43" fontId="1" fillId="0" borderId="0"/>
    <xf numFmtId="0" fontId="1" fillId="8" borderId="8"/>
    <xf numFmtId="0" fontId="1" fillId="10" borderId="0"/>
    <xf numFmtId="0" fontId="1" fillId="11" borderId="0"/>
    <xf numFmtId="0" fontId="1" fillId="14" borderId="0"/>
    <xf numFmtId="0" fontId="1" fillId="15" borderId="0"/>
    <xf numFmtId="0" fontId="1" fillId="18" borderId="0"/>
    <xf numFmtId="0" fontId="1" fillId="19" borderId="0"/>
    <xf numFmtId="0" fontId="1" fillId="22" borderId="0"/>
    <xf numFmtId="0" fontId="1" fillId="23" borderId="0"/>
    <xf numFmtId="0" fontId="1" fillId="26" borderId="0"/>
    <xf numFmtId="0" fontId="1" fillId="27" borderId="0"/>
    <xf numFmtId="0" fontId="1" fillId="30" borderId="0"/>
    <xf numFmtId="0" fontId="1" fillId="31" borderId="0"/>
    <xf numFmtId="0" fontId="1" fillId="8" borderId="8"/>
    <xf numFmtId="0" fontId="1" fillId="10" borderId="0"/>
    <xf numFmtId="0" fontId="1" fillId="11" borderId="0"/>
    <xf numFmtId="0" fontId="1" fillId="14" borderId="0"/>
    <xf numFmtId="0" fontId="1" fillId="15" borderId="0"/>
    <xf numFmtId="0" fontId="1" fillId="18" borderId="0"/>
    <xf numFmtId="0" fontId="1" fillId="19" borderId="0"/>
    <xf numFmtId="0" fontId="1" fillId="22" borderId="0"/>
    <xf numFmtId="0" fontId="1" fillId="23" borderId="0"/>
    <xf numFmtId="0" fontId="1" fillId="26" borderId="0"/>
    <xf numFmtId="0" fontId="1" fillId="27" borderId="0"/>
    <xf numFmtId="0" fontId="1" fillId="30" borderId="0"/>
    <xf numFmtId="0" fontId="1" fillId="31" borderId="0"/>
    <xf numFmtId="43" fontId="1" fillId="0" borderId="0"/>
    <xf numFmtId="0" fontId="1" fillId="8" borderId="8"/>
    <xf numFmtId="0" fontId="1" fillId="10" borderId="0"/>
    <xf numFmtId="0" fontId="1" fillId="11" borderId="0"/>
    <xf numFmtId="0" fontId="1" fillId="14" borderId="0"/>
    <xf numFmtId="0" fontId="1" fillId="15" borderId="0"/>
    <xf numFmtId="0" fontId="1" fillId="18" borderId="0"/>
    <xf numFmtId="0" fontId="1" fillId="19" borderId="0"/>
    <xf numFmtId="0" fontId="1" fillId="22" borderId="0"/>
    <xf numFmtId="0" fontId="1" fillId="23" borderId="0"/>
    <xf numFmtId="0" fontId="1" fillId="26" borderId="0"/>
    <xf numFmtId="0" fontId="1" fillId="27" borderId="0"/>
    <xf numFmtId="0" fontId="1" fillId="30" borderId="0"/>
    <xf numFmtId="0" fontId="1" fillId="31" borderId="0"/>
    <xf numFmtId="43" fontId="1" fillId="0" borderId="0"/>
    <xf numFmtId="0" fontId="1" fillId="8" borderId="8"/>
    <xf numFmtId="0" fontId="1" fillId="10" borderId="0"/>
    <xf numFmtId="0" fontId="1" fillId="11" borderId="0"/>
    <xf numFmtId="0" fontId="1" fillId="14" borderId="0"/>
    <xf numFmtId="0" fontId="1" fillId="15" borderId="0"/>
    <xf numFmtId="0" fontId="1" fillId="18" borderId="0"/>
    <xf numFmtId="0" fontId="1" fillId="19" borderId="0"/>
    <xf numFmtId="0" fontId="1" fillId="22" borderId="0"/>
    <xf numFmtId="0" fontId="1" fillId="23" borderId="0"/>
    <xf numFmtId="0" fontId="1" fillId="26" borderId="0"/>
    <xf numFmtId="0" fontId="1" fillId="27" borderId="0"/>
    <xf numFmtId="0" fontId="1" fillId="30" borderId="0"/>
    <xf numFmtId="0" fontId="1" fillId="31" borderId="0"/>
    <xf numFmtId="43" fontId="1" fillId="0" borderId="0"/>
    <xf numFmtId="0" fontId="1" fillId="8" borderId="8"/>
    <xf numFmtId="0" fontId="1" fillId="10" borderId="0"/>
    <xf numFmtId="0" fontId="1" fillId="11" borderId="0"/>
    <xf numFmtId="0" fontId="1" fillId="14" borderId="0"/>
    <xf numFmtId="0" fontId="1" fillId="15" borderId="0"/>
    <xf numFmtId="0" fontId="1" fillId="18" borderId="0"/>
    <xf numFmtId="0" fontId="1" fillId="19" borderId="0"/>
    <xf numFmtId="0" fontId="1" fillId="22" borderId="0"/>
    <xf numFmtId="0" fontId="1" fillId="23" borderId="0"/>
    <xf numFmtId="0" fontId="1" fillId="26" borderId="0"/>
    <xf numFmtId="0" fontId="1" fillId="27" borderId="0"/>
    <xf numFmtId="0" fontId="1" fillId="30" borderId="0"/>
    <xf numFmtId="0" fontId="1" fillId="31" borderId="0"/>
    <xf numFmtId="43" fontId="1" fillId="0" borderId="0"/>
    <xf numFmtId="0" fontId="1" fillId="8" borderId="8"/>
    <xf numFmtId="0" fontId="1" fillId="10" borderId="0"/>
    <xf numFmtId="0" fontId="1" fillId="11" borderId="0"/>
    <xf numFmtId="0" fontId="1" fillId="14" borderId="0"/>
    <xf numFmtId="0" fontId="1" fillId="15" borderId="0"/>
    <xf numFmtId="0" fontId="1" fillId="18" borderId="0"/>
    <xf numFmtId="0" fontId="1" fillId="19" borderId="0"/>
    <xf numFmtId="0" fontId="1" fillId="22" borderId="0"/>
    <xf numFmtId="0" fontId="1" fillId="23" borderId="0"/>
    <xf numFmtId="0" fontId="1" fillId="26" borderId="0"/>
    <xf numFmtId="0" fontId="1" fillId="27" borderId="0"/>
    <xf numFmtId="0" fontId="1" fillId="30" borderId="0"/>
    <xf numFmtId="0" fontId="1" fillId="31" borderId="0"/>
    <xf numFmtId="0" fontId="41" fillId="0" borderId="0"/>
    <xf numFmtId="43" fontId="1" fillId="0" borderId="0"/>
    <xf numFmtId="43" fontId="1" fillId="0" borderId="0"/>
    <xf numFmtId="0" fontId="41" fillId="0" borderId="0"/>
    <xf numFmtId="43" fontId="1" fillId="0" borderId="0"/>
    <xf numFmtId="43" fontId="1" fillId="0" borderId="0"/>
    <xf numFmtId="43" fontId="1" fillId="0" borderId="0"/>
    <xf numFmtId="0" fontId="1" fillId="10" borderId="0"/>
    <xf numFmtId="0" fontId="1" fillId="26" borderId="0"/>
    <xf numFmtId="0" fontId="1" fillId="0" borderId="0"/>
    <xf numFmtId="43" fontId="1" fillId="0" borderId="0"/>
    <xf numFmtId="0" fontId="2" fillId="0" borderId="0"/>
    <xf numFmtId="0" fontId="1" fillId="8" borderId="8"/>
    <xf numFmtId="0" fontId="1" fillId="10" borderId="0"/>
    <xf numFmtId="0" fontId="1" fillId="11" borderId="0"/>
    <xf numFmtId="0" fontId="1" fillId="14" borderId="0"/>
    <xf numFmtId="0" fontId="1" fillId="15" borderId="0"/>
    <xf numFmtId="0" fontId="1" fillId="18" borderId="0"/>
    <xf numFmtId="0" fontId="1" fillId="19" borderId="0"/>
    <xf numFmtId="0" fontId="1" fillId="22" borderId="0"/>
    <xf numFmtId="0" fontId="1" fillId="23" borderId="0"/>
    <xf numFmtId="0" fontId="1" fillId="26" borderId="0"/>
    <xf numFmtId="0" fontId="1" fillId="27" borderId="0"/>
    <xf numFmtId="0" fontId="1" fillId="30" borderId="0"/>
    <xf numFmtId="0" fontId="1" fillId="31" borderId="0"/>
    <xf numFmtId="43" fontId="1" fillId="0" borderId="0"/>
    <xf numFmtId="43" fontId="35" fillId="0" borderId="0"/>
    <xf numFmtId="0" fontId="35" fillId="0" borderId="0"/>
    <xf numFmtId="0" fontId="41" fillId="0" borderId="0"/>
    <xf numFmtId="43" fontId="41" fillId="0" borderId="0"/>
    <xf numFmtId="43" fontId="35" fillId="0" borderId="0"/>
    <xf numFmtId="43" fontId="1" fillId="0" borderId="0"/>
    <xf numFmtId="43" fontId="1" fillId="0" borderId="0"/>
    <xf numFmtId="43" fontId="1" fillId="0" borderId="0"/>
    <xf numFmtId="0" fontId="41" fillId="0" borderId="0"/>
    <xf numFmtId="43" fontId="1" fillId="0" borderId="0"/>
    <xf numFmtId="43" fontId="1" fillId="0" borderId="0"/>
    <xf numFmtId="43" fontId="41" fillId="0" borderId="0"/>
    <xf numFmtId="43" fontId="1" fillId="0" borderId="0"/>
    <xf numFmtId="0" fontId="41" fillId="0" borderId="0"/>
    <xf numFmtId="43" fontId="1" fillId="0" borderId="0"/>
    <xf numFmtId="43" fontId="1" fillId="0" borderId="0"/>
    <xf numFmtId="43" fontId="35" fillId="0" borderId="0"/>
    <xf numFmtId="43" fontId="1" fillId="0" borderId="0"/>
    <xf numFmtId="0" fontId="41" fillId="0" borderId="0"/>
    <xf numFmtId="43" fontId="1" fillId="0" borderId="0"/>
    <xf numFmtId="43" fontId="1" fillId="0" borderId="0"/>
    <xf numFmtId="0" fontId="41" fillId="0" borderId="0"/>
    <xf numFmtId="43" fontId="1" fillId="0" borderId="0"/>
    <xf numFmtId="0" fontId="35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0" fontId="1" fillId="23" borderId="0"/>
    <xf numFmtId="0" fontId="1" fillId="8" borderId="8"/>
    <xf numFmtId="43" fontId="1" fillId="0" borderId="0"/>
    <xf numFmtId="0" fontId="1" fillId="22" borderId="0"/>
    <xf numFmtId="0" fontId="2" fillId="0" borderId="0"/>
    <xf numFmtId="0" fontId="1" fillId="19" borderId="0"/>
    <xf numFmtId="43" fontId="1" fillId="0" borderId="0"/>
    <xf numFmtId="43" fontId="1" fillId="0" borderId="0"/>
    <xf numFmtId="0" fontId="1" fillId="18" borderId="0"/>
    <xf numFmtId="0" fontId="1" fillId="0" borderId="0"/>
    <xf numFmtId="43" fontId="1" fillId="0" borderId="0"/>
    <xf numFmtId="0" fontId="1" fillId="15" borderId="0"/>
    <xf numFmtId="43" fontId="1" fillId="0" borderId="0"/>
    <xf numFmtId="0" fontId="1" fillId="14" borderId="0"/>
    <xf numFmtId="43" fontId="1" fillId="0" borderId="0"/>
    <xf numFmtId="0" fontId="1" fillId="11" borderId="0"/>
    <xf numFmtId="0" fontId="41" fillId="0" borderId="0"/>
    <xf numFmtId="43" fontId="1" fillId="0" borderId="0"/>
    <xf numFmtId="43" fontId="1" fillId="0" borderId="0"/>
    <xf numFmtId="0" fontId="41" fillId="0" borderId="0"/>
    <xf numFmtId="43" fontId="1" fillId="0" borderId="0"/>
    <xf numFmtId="43" fontId="1" fillId="0" borderId="0"/>
    <xf numFmtId="0" fontId="1" fillId="27" borderId="0"/>
    <xf numFmtId="0" fontId="1" fillId="30" borderId="0"/>
    <xf numFmtId="0" fontId="1" fillId="31" borderId="0"/>
    <xf numFmtId="43" fontId="1" fillId="0" borderId="0"/>
    <xf numFmtId="43" fontId="1" fillId="0" borderId="0"/>
    <xf numFmtId="43" fontId="4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41" fillId="0" borderId="0"/>
    <xf numFmtId="43" fontId="1" fillId="0" borderId="0"/>
    <xf numFmtId="43" fontId="1" fillId="0" borderId="0"/>
    <xf numFmtId="43" fontId="1" fillId="0" borderId="0"/>
    <xf numFmtId="43" fontId="35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35" fillId="0" borderId="0"/>
    <xf numFmtId="43" fontId="41" fillId="0" borderId="0"/>
    <xf numFmtId="43" fontId="35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41" fillId="0" borderId="0"/>
    <xf numFmtId="43" fontId="1" fillId="0" borderId="0"/>
    <xf numFmtId="43" fontId="1" fillId="0" borderId="0"/>
    <xf numFmtId="43" fontId="1" fillId="0" borderId="0"/>
    <xf numFmtId="43" fontId="35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0" fontId="41" fillId="0" borderId="0"/>
    <xf numFmtId="43" fontId="1" fillId="0" borderId="0"/>
    <xf numFmtId="43" fontId="1" fillId="0" borderId="0"/>
    <xf numFmtId="0" fontId="30" fillId="4" borderId="0"/>
    <xf numFmtId="0" fontId="41" fillId="0" borderId="0"/>
    <xf numFmtId="43" fontId="1" fillId="0" borderId="0"/>
    <xf numFmtId="0" fontId="41" fillId="0" borderId="0"/>
    <xf numFmtId="43" fontId="1" fillId="0" borderId="0"/>
    <xf numFmtId="43" fontId="1" fillId="0" borderId="0"/>
    <xf numFmtId="0" fontId="4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9" fillId="0" borderId="0"/>
  </cellStyleXfs>
  <cellXfs count="859">
    <xf numFmtId="0" fontId="0" fillId="0" borderId="0" pivotButton="0" quotePrefix="0" xfId="0"/>
    <xf numFmtId="0" fontId="22" fillId="35" borderId="0" pivotButton="0" quotePrefix="0" xfId="48"/>
    <xf numFmtId="0" fontId="18" fillId="35" borderId="0" pivotButton="0" quotePrefix="0" xfId="48"/>
    <xf numFmtId="0" fontId="23" fillId="35" borderId="0" pivotButton="0" quotePrefix="0" xfId="48"/>
    <xf numFmtId="0" fontId="19" fillId="35" borderId="10" pivotButton="0" quotePrefix="0" xfId="48"/>
    <xf numFmtId="0" fontId="19" fillId="35" borderId="0" pivotButton="0" quotePrefix="0" xfId="48"/>
    <xf numFmtId="0" fontId="19" fillId="35" borderId="12" pivotButton="0" quotePrefix="0" xfId="48"/>
    <xf numFmtId="0" fontId="24" fillId="35" borderId="0" applyAlignment="1" pivotButton="0" quotePrefix="0" xfId="48">
      <alignment horizontal="center"/>
    </xf>
    <xf numFmtId="0" fontId="16" fillId="34" borderId="0" pivotButton="0" quotePrefix="0" xfId="0"/>
    <xf numFmtId="0" fontId="24" fillId="34" borderId="0" applyAlignment="1" pivotButton="0" quotePrefix="0" xfId="48">
      <alignment horizontal="center"/>
    </xf>
    <xf numFmtId="0" fontId="19" fillId="34" borderId="0" applyAlignment="1" pivotButton="0" quotePrefix="0" xfId="48">
      <alignment horizontal="right"/>
    </xf>
    <xf numFmtId="0" fontId="19" fillId="34" borderId="0" pivotButton="0" quotePrefix="0" xfId="48"/>
    <xf numFmtId="0" fontId="16" fillId="0" borderId="0" pivotButton="0" quotePrefix="0" xfId="0"/>
    <xf numFmtId="0" fontId="42" fillId="0" borderId="0" pivotButton="0" quotePrefix="0" xfId="0"/>
    <xf numFmtId="164" fontId="42" fillId="0" borderId="28" applyAlignment="1" pivotButton="0" quotePrefix="0" xfId="57">
      <alignment horizontal="center"/>
    </xf>
    <xf numFmtId="0" fontId="43" fillId="0" borderId="0" pivotButton="0" quotePrefix="0" xfId="0"/>
    <xf numFmtId="0" fontId="42" fillId="0" borderId="0" pivotButton="0" quotePrefix="0" xfId="48"/>
    <xf numFmtId="165" fontId="43" fillId="0" borderId="13" applyAlignment="1" pivotButton="0" quotePrefix="0" xfId="57">
      <alignment horizontal="center"/>
    </xf>
    <xf numFmtId="166" fontId="42" fillId="0" borderId="0" applyAlignment="1" pivotButton="0" quotePrefix="0" xfId="0">
      <alignment horizontal="left"/>
    </xf>
    <xf numFmtId="0" fontId="44" fillId="0" borderId="0" pivotButton="0" quotePrefix="0" xfId="0"/>
    <xf numFmtId="0" fontId="45" fillId="33" borderId="0" applyAlignment="1" pivotButton="0" quotePrefix="0" xfId="0">
      <alignment horizontal="left"/>
    </xf>
    <xf numFmtId="0" fontId="44" fillId="33" borderId="0" applyAlignment="1" pivotButton="0" quotePrefix="0" xfId="0">
      <alignment horizontal="left"/>
    </xf>
    <xf numFmtId="0" fontId="47" fillId="0" borderId="0" pivotButton="0" quotePrefix="0" xfId="0"/>
    <xf numFmtId="0" fontId="44" fillId="0" borderId="0" pivotButton="0" quotePrefix="0" xfId="57"/>
    <xf numFmtId="165" fontId="44" fillId="0" borderId="0" applyAlignment="1" pivotButton="0" quotePrefix="0" xfId="57">
      <alignment horizontal="center"/>
    </xf>
    <xf numFmtId="166" fontId="46" fillId="0" borderId="0" pivotButton="0" quotePrefix="0" xfId="57"/>
    <xf numFmtId="166" fontId="44" fillId="0" borderId="0" applyAlignment="1" pivotButton="0" quotePrefix="0" xfId="57">
      <alignment horizontal="right"/>
    </xf>
    <xf numFmtId="43" fontId="44" fillId="0" borderId="0" applyAlignment="1" pivotButton="0" quotePrefix="0" xfId="59">
      <alignment horizontal="center"/>
    </xf>
    <xf numFmtId="165" fontId="47" fillId="0" borderId="15" applyAlignment="1" pivotButton="0" quotePrefix="0" xfId="57">
      <alignment horizontal="center"/>
    </xf>
    <xf numFmtId="17" fontId="44" fillId="0" borderId="16" applyAlignment="1" pivotButton="0" quotePrefix="0" xfId="57">
      <alignment horizontal="center"/>
    </xf>
    <xf numFmtId="0" fontId="44" fillId="0" borderId="16" pivotButton="0" quotePrefix="0" xfId="57"/>
    <xf numFmtId="166" fontId="46" fillId="0" borderId="16" pivotButton="0" quotePrefix="0" xfId="57"/>
    <xf numFmtId="166" fontId="46" fillId="0" borderId="17" applyAlignment="1" pivotButton="0" quotePrefix="0" xfId="57">
      <alignment horizontal="center"/>
    </xf>
    <xf numFmtId="165" fontId="47" fillId="0" borderId="18" applyAlignment="1" pivotButton="0" quotePrefix="0" xfId="57">
      <alignment horizontal="center"/>
    </xf>
    <xf numFmtId="17" fontId="47" fillId="36" borderId="0" pivotButton="0" quotePrefix="0" xfId="57"/>
    <xf numFmtId="166" fontId="42" fillId="0" borderId="0" pivotButton="0" quotePrefix="0" xfId="0"/>
    <xf numFmtId="167" fontId="46" fillId="36" borderId="19" applyAlignment="1" pivotButton="0" quotePrefix="0" xfId="60">
      <alignment horizontal="center"/>
    </xf>
    <xf numFmtId="0" fontId="43" fillId="0" borderId="18" pivotButton="0" quotePrefix="0" xfId="57"/>
    <xf numFmtId="0" fontId="46" fillId="36" borderId="0" applyAlignment="1" pivotButton="0" quotePrefix="0" xfId="0">
      <alignment horizontal="center"/>
    </xf>
    <xf numFmtId="166" fontId="46" fillId="36" borderId="0" pivotButton="0" quotePrefix="0" xfId="0"/>
    <xf numFmtId="166" fontId="42" fillId="0" borderId="19" applyAlignment="1" pivotButton="0" quotePrefix="0" xfId="0">
      <alignment horizontal="right"/>
    </xf>
    <xf numFmtId="0" fontId="46" fillId="36" borderId="0" applyAlignment="1" pivotButton="0" quotePrefix="0" xfId="0">
      <alignment horizontal="left"/>
    </xf>
    <xf numFmtId="0" fontId="46" fillId="36" borderId="0" pivotButton="0" quotePrefix="0" xfId="0"/>
    <xf numFmtId="166" fontId="46" fillId="36" borderId="0" pivotButton="0" quotePrefix="0" xfId="57"/>
    <xf numFmtId="165" fontId="44" fillId="0" borderId="18" applyAlignment="1" pivotButton="0" quotePrefix="0" xfId="57">
      <alignment horizontal="center"/>
    </xf>
    <xf numFmtId="0" fontId="43" fillId="0" borderId="0" applyAlignment="1" pivotButton="0" quotePrefix="0" xfId="0">
      <alignment horizontal="center"/>
    </xf>
    <xf numFmtId="166" fontId="42" fillId="0" borderId="41" applyAlignment="1" pivotButton="0" quotePrefix="0" xfId="0">
      <alignment horizontal="right"/>
    </xf>
    <xf numFmtId="0" fontId="46" fillId="0" borderId="11" applyAlignment="1" pivotButton="0" quotePrefix="0" xfId="57">
      <alignment horizontal="center"/>
    </xf>
    <xf numFmtId="43" fontId="44" fillId="0" borderId="0" pivotButton="0" quotePrefix="0" xfId="59"/>
    <xf numFmtId="14" fontId="44" fillId="36" borderId="27" applyAlignment="1" pivotButton="0" quotePrefix="0" xfId="0">
      <alignment horizontal="center"/>
    </xf>
    <xf numFmtId="168" fontId="44" fillId="36" borderId="29" applyAlignment="1" pivotButton="0" quotePrefix="0" xfId="0">
      <alignment horizontal="center"/>
    </xf>
    <xf numFmtId="49" fontId="44" fillId="33" borderId="29" pivotButton="0" quotePrefix="0" xfId="0"/>
    <xf numFmtId="166" fontId="44" fillId="33" borderId="29" applyAlignment="1" pivotButton="0" quotePrefix="0" xfId="1">
      <alignment horizontal="right"/>
    </xf>
    <xf numFmtId="43" fontId="44" fillId="0" borderId="0" pivotButton="0" quotePrefix="0" xfId="57"/>
    <xf numFmtId="14" fontId="44" fillId="36" borderId="27" applyAlignment="1" pivotButton="0" quotePrefix="0" xfId="57">
      <alignment horizontal="center"/>
    </xf>
    <xf numFmtId="164" fontId="44" fillId="0" borderId="30" applyAlignment="1" pivotButton="0" quotePrefix="0" xfId="57">
      <alignment horizontal="center"/>
    </xf>
    <xf numFmtId="0" fontId="44" fillId="0" borderId="29" applyAlignment="1" pivotButton="0" quotePrefix="0" xfId="57">
      <alignment horizontal="left"/>
    </xf>
    <xf numFmtId="0" fontId="44" fillId="0" borderId="31" applyAlignment="1" pivotButton="0" quotePrefix="0" xfId="57">
      <alignment horizontal="left"/>
    </xf>
    <xf numFmtId="164" fontId="44" fillId="0" borderId="32" applyAlignment="1" pivotButton="0" quotePrefix="0" xfId="57">
      <alignment horizontal="center"/>
    </xf>
    <xf numFmtId="0" fontId="44" fillId="0" borderId="33" applyAlignment="1" pivotButton="0" quotePrefix="0" xfId="57">
      <alignment horizontal="left"/>
    </xf>
    <xf numFmtId="166" fontId="44" fillId="33" borderId="34" pivotButton="0" quotePrefix="0" xfId="1"/>
    <xf numFmtId="166" fontId="44" fillId="33" borderId="34" applyAlignment="1" pivotButton="0" quotePrefix="0" xfId="1">
      <alignment horizontal="center"/>
    </xf>
    <xf numFmtId="166" fontId="44" fillId="0" borderId="27" applyAlignment="1" pivotButton="0" quotePrefix="0" xfId="1">
      <alignment horizontal="right"/>
    </xf>
    <xf numFmtId="166" fontId="46" fillId="0" borderId="11" applyAlignment="1" pivotButton="0" quotePrefix="0" xfId="1">
      <alignment horizontal="center"/>
    </xf>
    <xf numFmtId="166" fontId="46" fillId="0" borderId="11" applyAlignment="1" pivotButton="0" quotePrefix="0" xfId="1">
      <alignment horizontal="right"/>
    </xf>
    <xf numFmtId="0" fontId="46" fillId="0" borderId="20" applyAlignment="1" pivotButton="0" quotePrefix="0" xfId="57">
      <alignment horizontal="center"/>
    </xf>
    <xf numFmtId="0" fontId="46" fillId="0" borderId="15" applyAlignment="1" pivotButton="0" quotePrefix="0" xfId="57">
      <alignment horizontal="center"/>
    </xf>
    <xf numFmtId="0" fontId="48" fillId="0" borderId="19" applyAlignment="1" pivotButton="0" quotePrefix="0" xfId="57">
      <alignment horizontal="left"/>
    </xf>
    <xf numFmtId="166" fontId="48" fillId="0" borderId="0" pivotButton="0" quotePrefix="0" xfId="57"/>
    <xf numFmtId="166" fontId="48" fillId="0" borderId="19" pivotButton="0" quotePrefix="0" xfId="57"/>
    <xf numFmtId="165" fontId="48" fillId="0" borderId="27" applyAlignment="1" pivotButton="0" quotePrefix="0" xfId="57">
      <alignment horizontal="center"/>
    </xf>
    <xf numFmtId="165" fontId="46" fillId="0" borderId="26" applyAlignment="1" pivotButton="0" quotePrefix="0" xfId="57">
      <alignment horizontal="center"/>
    </xf>
    <xf numFmtId="0" fontId="44" fillId="0" borderId="23" applyAlignment="1" pivotButton="0" quotePrefix="0" xfId="57">
      <alignment horizontal="center"/>
    </xf>
    <xf numFmtId="0" fontId="44" fillId="0" borderId="41" applyAlignment="1" pivotButton="0" quotePrefix="0" xfId="57">
      <alignment horizontal="center"/>
    </xf>
    <xf numFmtId="165" fontId="46" fillId="0" borderId="13" applyAlignment="1" pivotButton="0" quotePrefix="0" xfId="57">
      <alignment horizontal="center"/>
    </xf>
    <xf numFmtId="166" fontId="46" fillId="33" borderId="13" applyAlignment="1" pivotButton="0" quotePrefix="0" xfId="59">
      <alignment horizontal="center"/>
    </xf>
    <xf numFmtId="166" fontId="46" fillId="33" borderId="13" applyAlignment="1" pivotButton="0" quotePrefix="0" xfId="59">
      <alignment horizontal="right"/>
    </xf>
    <xf numFmtId="166" fontId="46" fillId="0" borderId="22" pivotButton="0" quotePrefix="0" xfId="57"/>
    <xf numFmtId="166" fontId="46" fillId="0" borderId="25" pivotButton="0" quotePrefix="0" xfId="57"/>
    <xf numFmtId="166" fontId="42" fillId="0" borderId="0" applyAlignment="1" pivotButton="0" quotePrefix="0" xfId="0">
      <alignment horizontal="right"/>
    </xf>
    <xf numFmtId="17" fontId="46" fillId="36" borderId="0" applyAlignment="1" pivotButton="0" quotePrefix="0" xfId="57">
      <alignment horizontal="center"/>
    </xf>
    <xf numFmtId="166" fontId="46" fillId="36" borderId="19" applyAlignment="1" pivotButton="0" quotePrefix="0" xfId="60">
      <alignment horizontal="right"/>
    </xf>
    <xf numFmtId="166" fontId="44" fillId="0" borderId="19" applyAlignment="1" pivotButton="0" quotePrefix="0" xfId="57">
      <alignment horizontal="right"/>
    </xf>
    <xf numFmtId="0" fontId="43" fillId="0" borderId="0" applyAlignment="1" pivotButton="0" quotePrefix="0" xfId="0">
      <alignment horizontal="right"/>
    </xf>
    <xf numFmtId="166" fontId="44" fillId="0" borderId="41" applyAlignment="1" pivotButton="0" quotePrefix="0" xfId="57">
      <alignment horizontal="right"/>
    </xf>
    <xf numFmtId="49" fontId="44" fillId="36" borderId="29" applyAlignment="1" pivotButton="0" quotePrefix="0" xfId="59">
      <alignment horizontal="center"/>
    </xf>
    <xf numFmtId="49" fontId="44" fillId="36" borderId="29" applyAlignment="1" pivotButton="0" quotePrefix="0" xfId="59">
      <alignment horizontal="left"/>
    </xf>
    <xf numFmtId="166" fontId="44" fillId="36" borderId="29" applyAlignment="1" pivotButton="0" quotePrefix="0" xfId="59">
      <alignment horizontal="right"/>
    </xf>
    <xf numFmtId="166" fontId="44" fillId="36" borderId="29" pivotButton="0" quotePrefix="0" xfId="59"/>
    <xf numFmtId="166" fontId="44" fillId="0" borderId="27" applyAlignment="1" pivotButton="0" quotePrefix="0" xfId="59">
      <alignment horizontal="right"/>
    </xf>
    <xf numFmtId="169" fontId="42" fillId="0" borderId="0" pivotButton="0" quotePrefix="0" xfId="0"/>
    <xf numFmtId="166" fontId="44" fillId="33" borderId="34" pivotButton="0" quotePrefix="0" xfId="59"/>
    <xf numFmtId="166" fontId="44" fillId="33" borderId="34" applyAlignment="1" pivotButton="0" quotePrefix="0" xfId="59">
      <alignment horizontal="center"/>
    </xf>
    <xf numFmtId="166" fontId="46" fillId="0" borderId="11" applyAlignment="1" pivotButton="0" quotePrefix="0" xfId="59">
      <alignment horizontal="center"/>
    </xf>
    <xf numFmtId="166" fontId="46" fillId="0" borderId="11" pivotButton="0" quotePrefix="0" xfId="59"/>
    <xf numFmtId="166" fontId="46" fillId="0" borderId="11" applyAlignment="1" pivotButton="0" quotePrefix="0" xfId="59">
      <alignment horizontal="right"/>
    </xf>
    <xf numFmtId="166" fontId="46" fillId="0" borderId="13" applyAlignment="1" pivotButton="0" quotePrefix="0" xfId="57">
      <alignment horizontal="center"/>
    </xf>
    <xf numFmtId="166" fontId="44" fillId="33" borderId="27" applyAlignment="1" pivotButton="0" quotePrefix="0" xfId="59">
      <alignment horizontal="right"/>
    </xf>
    <xf numFmtId="166" fontId="44" fillId="0" borderId="28" applyAlignment="1" pivotButton="0" quotePrefix="0" xfId="59">
      <alignment horizontal="right"/>
    </xf>
    <xf numFmtId="14" fontId="44" fillId="0" borderId="27" applyAlignment="1" pivotButton="0" quotePrefix="0" xfId="0">
      <alignment horizontal="center"/>
    </xf>
    <xf numFmtId="170" fontId="44" fillId="0" borderId="29" applyAlignment="1" pivotButton="0" quotePrefix="0" xfId="0">
      <alignment horizontal="center"/>
    </xf>
    <xf numFmtId="49" fontId="44" fillId="0" borderId="29" pivotButton="0" quotePrefix="0" xfId="0"/>
    <xf numFmtId="166" fontId="46" fillId="36" borderId="0" applyAlignment="1" pivotButton="0" quotePrefix="0" xfId="0">
      <alignment horizontal="center"/>
    </xf>
    <xf numFmtId="164" fontId="44" fillId="0" borderId="30" applyAlignment="1" pivotButton="0" quotePrefix="0" xfId="57">
      <alignment horizontal="left"/>
    </xf>
    <xf numFmtId="17" fontId="43" fillId="36" borderId="0" applyAlignment="1" pivotButton="0" quotePrefix="0" xfId="57">
      <alignment horizontal="center"/>
    </xf>
    <xf numFmtId="170" fontId="44" fillId="36" borderId="29" applyAlignment="1" pivotButton="0" quotePrefix="0" xfId="0">
      <alignment horizontal="center"/>
    </xf>
    <xf numFmtId="169" fontId="42" fillId="0" borderId="0" pivotButton="0" quotePrefix="0" xfId="1"/>
    <xf numFmtId="170" fontId="44" fillId="0" borderId="32" applyAlignment="1" pivotButton="0" quotePrefix="0" xfId="57">
      <alignment horizontal="center"/>
    </xf>
    <xf numFmtId="166" fontId="46" fillId="0" borderId="0" pivotButton="0" quotePrefix="0" xfId="104"/>
    <xf numFmtId="0" fontId="44" fillId="0" borderId="16" applyAlignment="1" pivotButton="0" quotePrefix="0" xfId="57">
      <alignment horizontal="center"/>
    </xf>
    <xf numFmtId="166" fontId="46" fillId="0" borderId="16" pivotButton="0" quotePrefix="0" xfId="104"/>
    <xf numFmtId="166" fontId="46" fillId="36" borderId="0" pivotButton="0" quotePrefix="0" xfId="104"/>
    <xf numFmtId="166" fontId="46" fillId="0" borderId="0" pivotButton="0" quotePrefix="0" xfId="104"/>
    <xf numFmtId="0" fontId="44" fillId="0" borderId="0" pivotButton="0" quotePrefix="0" xfId="105"/>
    <xf numFmtId="166" fontId="44" fillId="0" borderId="29" applyAlignment="1" pivotButton="0" quotePrefix="0" xfId="1">
      <alignment horizontal="right"/>
    </xf>
    <xf numFmtId="0" fontId="46" fillId="0" borderId="13" applyAlignment="1" pivotButton="0" quotePrefix="0" xfId="57">
      <alignment horizontal="center"/>
    </xf>
    <xf numFmtId="166" fontId="46" fillId="0" borderId="13" applyAlignment="1" pivotButton="0" quotePrefix="0" xfId="104">
      <alignment horizontal="center"/>
    </xf>
    <xf numFmtId="166" fontId="46" fillId="33" borderId="13" applyAlignment="1" pivotButton="0" quotePrefix="0" xfId="105">
      <alignment horizontal="center"/>
    </xf>
    <xf numFmtId="166" fontId="46" fillId="33" borderId="13" applyAlignment="1" pivotButton="0" quotePrefix="0" xfId="105">
      <alignment horizontal="right"/>
    </xf>
    <xf numFmtId="166" fontId="42" fillId="0" borderId="0" pivotButton="0" quotePrefix="0" xfId="1"/>
    <xf numFmtId="166" fontId="42" fillId="0" borderId="30" pivotButton="0" quotePrefix="0" xfId="59"/>
    <xf numFmtId="166" fontId="46" fillId="36" borderId="0" applyAlignment="1" pivotButton="0" quotePrefix="0" xfId="0">
      <alignment horizontal="left"/>
    </xf>
    <xf numFmtId="166" fontId="44" fillId="36" borderId="29" applyAlignment="1" pivotButton="0" quotePrefix="0" xfId="104">
      <alignment horizontal="right"/>
    </xf>
    <xf numFmtId="166" fontId="44" fillId="36" borderId="29" pivotButton="0" quotePrefix="0" xfId="105"/>
    <xf numFmtId="49" fontId="44" fillId="0" borderId="30" applyAlignment="1" pivotButton="0" quotePrefix="0" xfId="132">
      <alignment horizontal="left"/>
    </xf>
    <xf numFmtId="43" fontId="44" fillId="0" borderId="30" pivotButton="0" quotePrefix="0" xfId="59"/>
    <xf numFmtId="166" fontId="46" fillId="0" borderId="0" applyAlignment="1" pivotButton="0" quotePrefix="0" xfId="289">
      <alignment horizontal="left"/>
    </xf>
    <xf numFmtId="166" fontId="44" fillId="0" borderId="30" applyAlignment="1" pivotButton="0" quotePrefix="0" xfId="57">
      <alignment horizontal="right"/>
    </xf>
    <xf numFmtId="14" fontId="44" fillId="0" borderId="30" pivotButton="0" quotePrefix="0" xfId="132"/>
    <xf numFmtId="170" fontId="44" fillId="36" borderId="30" applyAlignment="1" pivotButton="0" quotePrefix="0" xfId="59">
      <alignment horizontal="center"/>
    </xf>
    <xf numFmtId="14" fontId="44" fillId="0" borderId="30" applyAlignment="1" pivotButton="0" quotePrefix="0" xfId="132">
      <alignment horizontal="right"/>
    </xf>
    <xf numFmtId="4" fontId="42" fillId="0" borderId="0" pivotButton="0" quotePrefix="0" xfId="0"/>
    <xf numFmtId="166" fontId="46" fillId="0" borderId="17" applyAlignment="1" pivotButton="0" quotePrefix="0" xfId="57">
      <alignment horizontal="right"/>
    </xf>
    <xf numFmtId="0" fontId="46" fillId="0" borderId="22" pivotButton="0" quotePrefix="0" xfId="57"/>
    <xf numFmtId="0" fontId="44" fillId="0" borderId="13" pivotButton="0" quotePrefix="0" xfId="57"/>
    <xf numFmtId="166" fontId="46" fillId="0" borderId="13" pivotButton="0" quotePrefix="0" xfId="57"/>
    <xf numFmtId="166" fontId="46" fillId="0" borderId="24" pivotButton="0" quotePrefix="0" xfId="57"/>
    <xf numFmtId="164" fontId="44" fillId="0" borderId="28" applyAlignment="1" pivotButton="0" quotePrefix="0" xfId="57">
      <alignment horizontal="center"/>
    </xf>
    <xf numFmtId="166" fontId="44" fillId="0" borderId="27" pivotButton="0" quotePrefix="0" xfId="59"/>
    <xf numFmtId="166" fontId="44" fillId="0" borderId="20" applyAlignment="1" pivotButton="0" quotePrefix="0" xfId="59">
      <alignment horizontal="right"/>
    </xf>
    <xf numFmtId="166" fontId="44" fillId="0" borderId="30" pivotButton="0" quotePrefix="0" xfId="59"/>
    <xf numFmtId="166" fontId="44" fillId="0" borderId="30" applyAlignment="1" pivotButton="0" quotePrefix="0" xfId="59">
      <alignment horizontal="right"/>
    </xf>
    <xf numFmtId="166" fontId="44" fillId="0" borderId="34" applyAlignment="1" pivotButton="0" quotePrefix="0" xfId="59">
      <alignment horizontal="right"/>
    </xf>
    <xf numFmtId="0" fontId="46" fillId="0" borderId="18" applyAlignment="1" pivotButton="0" quotePrefix="0" xfId="57">
      <alignment horizontal="center"/>
    </xf>
    <xf numFmtId="0" fontId="46" fillId="0" borderId="0" applyAlignment="1" pivotButton="0" quotePrefix="0" xfId="57">
      <alignment horizontal="center"/>
    </xf>
    <xf numFmtId="166" fontId="46" fillId="0" borderId="0" applyAlignment="1" pivotButton="0" quotePrefix="0" xfId="59">
      <alignment horizontal="right"/>
    </xf>
    <xf numFmtId="166" fontId="44" fillId="0" borderId="30" applyAlignment="1" pivotButton="0" quotePrefix="0" xfId="59">
      <alignment horizontal="center"/>
    </xf>
    <xf numFmtId="166" fontId="44" fillId="0" borderId="35" applyAlignment="1" pivotButton="0" quotePrefix="0" xfId="59">
      <alignment horizontal="left"/>
    </xf>
    <xf numFmtId="166" fontId="44" fillId="0" borderId="36" pivotButton="0" quotePrefix="0" xfId="59"/>
    <xf numFmtId="166" fontId="44" fillId="0" borderId="34" applyAlignment="1" pivotButton="0" quotePrefix="0" xfId="59">
      <alignment horizontal="center"/>
    </xf>
    <xf numFmtId="166" fontId="46" fillId="0" borderId="25" applyAlignment="1" pivotButton="0" quotePrefix="0" xfId="59">
      <alignment horizontal="right"/>
    </xf>
    <xf numFmtId="166" fontId="46" fillId="0" borderId="0" applyAlignment="1" pivotButton="0" quotePrefix="0" xfId="59">
      <alignment horizontal="center"/>
    </xf>
    <xf numFmtId="49" fontId="44" fillId="36" borderId="31" applyAlignment="1" pivotButton="0" quotePrefix="0" xfId="57">
      <alignment horizontal="left"/>
    </xf>
    <xf numFmtId="166" fontId="44" fillId="36" borderId="27" pivotButton="0" quotePrefix="0" xfId="59"/>
    <xf numFmtId="0" fontId="44" fillId="0" borderId="0" applyAlignment="1" pivotButton="0" quotePrefix="0" xfId="57">
      <alignment horizontal="center"/>
    </xf>
    <xf numFmtId="166" fontId="44" fillId="0" borderId="0" applyAlignment="1" pivotButton="0" quotePrefix="0" xfId="57">
      <alignment horizontal="center"/>
    </xf>
    <xf numFmtId="166" fontId="44" fillId="0" borderId="21" applyAlignment="1" pivotButton="0" quotePrefix="0" xfId="59">
      <alignment horizontal="right"/>
    </xf>
    <xf numFmtId="165" fontId="44" fillId="0" borderId="0" applyAlignment="1" pivotButton="0" quotePrefix="0" xfId="57">
      <alignment horizontal="left"/>
    </xf>
    <xf numFmtId="166" fontId="44" fillId="0" borderId="0" applyAlignment="1" pivotButton="0" quotePrefix="0" xfId="59">
      <alignment horizontal="right"/>
    </xf>
    <xf numFmtId="0" fontId="50" fillId="0" borderId="0" pivotButton="0" quotePrefix="0" xfId="0"/>
    <xf numFmtId="0" fontId="47" fillId="0" borderId="0" pivotButton="0" quotePrefix="0" xfId="57"/>
    <xf numFmtId="0" fontId="51" fillId="0" borderId="0" applyAlignment="1" pivotButton="0" quotePrefix="0" xfId="57">
      <alignment horizontal="left"/>
    </xf>
    <xf numFmtId="0" fontId="47" fillId="0" borderId="0" applyAlignment="1" pivotButton="0" quotePrefix="0" xfId="57">
      <alignment horizontal="left"/>
    </xf>
    <xf numFmtId="0" fontId="47" fillId="0" borderId="0" applyAlignment="1" pivotButton="0" quotePrefix="0" xfId="57">
      <alignment wrapText="1"/>
    </xf>
    <xf numFmtId="171" fontId="53" fillId="0" borderId="0" applyAlignment="1" pivotButton="0" quotePrefix="0" xfId="57">
      <alignment horizontal="center" vertical="center"/>
    </xf>
    <xf numFmtId="171" fontId="47" fillId="0" borderId="0" applyAlignment="1" pivotButton="0" quotePrefix="0" xfId="57">
      <alignment horizontal="center" vertical="center"/>
    </xf>
    <xf numFmtId="0" fontId="43" fillId="0" borderId="13" applyAlignment="1" pivotButton="0" quotePrefix="0" xfId="58">
      <alignment horizontal="center" vertical="center" wrapText="1"/>
    </xf>
    <xf numFmtId="0" fontId="46" fillId="0" borderId="0" applyAlignment="1" pivotButton="0" quotePrefix="0" xfId="57">
      <alignment wrapText="1"/>
    </xf>
    <xf numFmtId="0" fontId="54" fillId="0" borderId="0" applyAlignment="1" pivotButton="0" quotePrefix="0" xfId="58">
      <alignment horizontal="center"/>
    </xf>
    <xf numFmtId="171" fontId="55" fillId="0" borderId="0" applyAlignment="1" pivotButton="0" quotePrefix="0" xfId="57">
      <alignment horizontal="center"/>
    </xf>
    <xf numFmtId="49" fontId="46" fillId="0" borderId="14" applyAlignment="1" pivotButton="0" quotePrefix="0" xfId="57">
      <alignment horizontal="left" vertical="top"/>
    </xf>
    <xf numFmtId="166" fontId="46" fillId="0" borderId="14" applyAlignment="1" pivotButton="0" quotePrefix="0" xfId="1">
      <alignment horizontal="right"/>
    </xf>
    <xf numFmtId="49" fontId="44" fillId="0" borderId="0" applyAlignment="1" pivotButton="0" quotePrefix="0" xfId="57">
      <alignment horizontal="left" vertical="top"/>
    </xf>
    <xf numFmtId="166" fontId="46" fillId="0" borderId="0" pivotButton="0" quotePrefix="0" xfId="1"/>
    <xf numFmtId="166" fontId="44" fillId="0" borderId="0" applyAlignment="1" pivotButton="0" quotePrefix="0" xfId="1">
      <alignment horizontal="right"/>
    </xf>
    <xf numFmtId="166" fontId="46" fillId="0" borderId="0" applyAlignment="1" pivotButton="0" quotePrefix="0" xfId="1">
      <alignment horizontal="right"/>
    </xf>
    <xf numFmtId="166" fontId="56" fillId="0" borderId="0" applyAlignment="1" pivotButton="0" quotePrefix="0" xfId="1">
      <alignment horizontal="right"/>
    </xf>
    <xf numFmtId="169" fontId="44" fillId="0" borderId="0" pivotButton="0" quotePrefix="0" xfId="1"/>
    <xf numFmtId="0" fontId="44" fillId="0" borderId="0" pivotButton="0" quotePrefix="0" xfId="48"/>
    <xf numFmtId="0" fontId="50" fillId="0" borderId="0" pivotButton="0" quotePrefix="0" xfId="48"/>
    <xf numFmtId="0" fontId="46" fillId="0" borderId="0" applyAlignment="1" pivotButton="0" quotePrefix="0" xfId="48">
      <alignment horizontal="center"/>
    </xf>
    <xf numFmtId="0" fontId="47" fillId="0" borderId="0" applyAlignment="1" pivotButton="0" quotePrefix="0" xfId="48">
      <alignment horizontal="center"/>
    </xf>
    <xf numFmtId="0" fontId="48" fillId="0" borderId="0" applyAlignment="1" pivotButton="0" quotePrefix="0" xfId="48">
      <alignment horizontal="center"/>
    </xf>
    <xf numFmtId="172" fontId="48" fillId="0" borderId="0" applyAlignment="1" pivotButton="0" quotePrefix="0" xfId="48">
      <alignment horizontal="center"/>
    </xf>
    <xf numFmtId="0" fontId="46" fillId="0" borderId="0" applyAlignment="1" pivotButton="0" quotePrefix="0" xfId="48">
      <alignment horizontal="right"/>
    </xf>
    <xf numFmtId="0" fontId="54" fillId="0" borderId="0" applyAlignment="1" pivotButton="0" quotePrefix="0" xfId="48">
      <alignment horizontal="center"/>
    </xf>
    <xf numFmtId="172" fontId="54" fillId="0" borderId="0" applyAlignment="1" pivotButton="0" quotePrefix="0" xfId="48">
      <alignment horizontal="center"/>
    </xf>
    <xf numFmtId="169" fontId="54" fillId="0" borderId="0" applyAlignment="1" pivotButton="0" quotePrefix="0" xfId="1">
      <alignment horizontal="right"/>
    </xf>
    <xf numFmtId="0" fontId="58" fillId="0" borderId="0" pivotButton="0" quotePrefix="0" xfId="48"/>
    <xf numFmtId="172" fontId="42" fillId="0" borderId="0" pivotButton="0" quotePrefix="0" xfId="0"/>
    <xf numFmtId="0" fontId="49" fillId="0" borderId="0" applyAlignment="1" pivotButton="0" quotePrefix="0" xfId="49">
      <alignment horizontal="left"/>
    </xf>
    <xf numFmtId="0" fontId="44" fillId="0" borderId="0" applyAlignment="1" pivotButton="0" quotePrefix="0" xfId="48">
      <alignment horizontal="center"/>
    </xf>
    <xf numFmtId="169" fontId="44" fillId="0" borderId="0" applyAlignment="1" pivotButton="0" quotePrefix="0" xfId="1">
      <alignment horizontal="center"/>
    </xf>
    <xf numFmtId="172" fontId="44" fillId="0" borderId="0" pivotButton="0" quotePrefix="0" xfId="1"/>
    <xf numFmtId="0" fontId="49" fillId="0" borderId="0" applyAlignment="1" pivotButton="0" quotePrefix="0" xfId="51">
      <alignment horizontal="left"/>
    </xf>
    <xf numFmtId="169" fontId="46" fillId="0" borderId="0" pivotButton="0" quotePrefix="0" xfId="1"/>
    <xf numFmtId="0" fontId="46" fillId="0" borderId="0" pivotButton="0" quotePrefix="0" xfId="48"/>
    <xf numFmtId="0" fontId="54" fillId="0" borderId="0" pivotButton="0" quotePrefix="0" xfId="48"/>
    <xf numFmtId="172" fontId="44" fillId="0" borderId="0" applyAlignment="1" pivotButton="0" quotePrefix="0" xfId="1">
      <alignment horizontal="center"/>
    </xf>
    <xf numFmtId="0" fontId="44" fillId="33" borderId="0" pivotButton="0" quotePrefix="0" xfId="48"/>
    <xf numFmtId="169" fontId="44" fillId="33" borderId="0" pivotButton="0" quotePrefix="0" xfId="1"/>
    <xf numFmtId="0" fontId="49" fillId="33" borderId="0" applyAlignment="1" pivotButton="0" quotePrefix="0" xfId="49">
      <alignment horizontal="left"/>
    </xf>
    <xf numFmtId="43" fontId="46" fillId="0" borderId="0" applyAlignment="1" pivotButton="0" quotePrefix="0" xfId="59">
      <alignment horizontal="center"/>
    </xf>
    <xf numFmtId="43" fontId="49" fillId="0" borderId="0" applyAlignment="1" pivotButton="0" quotePrefix="0" xfId="59">
      <alignment horizontal="center"/>
    </xf>
    <xf numFmtId="172" fontId="44" fillId="0" borderId="0" pivotButton="0" quotePrefix="0" xfId="59"/>
    <xf numFmtId="169" fontId="49" fillId="33" borderId="0" applyAlignment="1" pivotButton="0" quotePrefix="0" xfId="1">
      <alignment horizontal="center"/>
    </xf>
    <xf numFmtId="169" fontId="46" fillId="33" borderId="0" pivotButton="0" quotePrefix="0" xfId="1"/>
    <xf numFmtId="169" fontId="44" fillId="33" borderId="0" pivotButton="0" quotePrefix="0" xfId="48"/>
    <xf numFmtId="0" fontId="42" fillId="33" borderId="0" pivotButton="0" quotePrefix="0" xfId="0"/>
    <xf numFmtId="0" fontId="43" fillId="0" borderId="13" pivotButton="0" quotePrefix="0" xfId="0"/>
    <xf numFmtId="172" fontId="43" fillId="0" borderId="13" pivotButton="0" quotePrefix="0" xfId="0"/>
    <xf numFmtId="0" fontId="50" fillId="0" borderId="0" applyAlignment="1" pivotButton="0" quotePrefix="0" xfId="48">
      <alignment horizontal="center"/>
    </xf>
    <xf numFmtId="0" fontId="57" fillId="0" borderId="0" applyAlignment="1" pivotButton="0" quotePrefix="0" xfId="48">
      <alignment horizontal="center"/>
    </xf>
    <xf numFmtId="14" fontId="48" fillId="0" borderId="0" applyAlignment="1" pivotButton="0" quotePrefix="0" xfId="48">
      <alignment horizontal="left"/>
    </xf>
    <xf numFmtId="0" fontId="44" fillId="0" borderId="0" applyAlignment="1" pivotButton="0" quotePrefix="0" xfId="0">
      <alignment horizontal="center"/>
    </xf>
    <xf numFmtId="172" fontId="44" fillId="0" borderId="0" pivotButton="0" quotePrefix="0" xfId="0"/>
    <xf numFmtId="14" fontId="43" fillId="0" borderId="0" applyAlignment="1" pivotButton="0" quotePrefix="0" xfId="1">
      <alignment horizontal="right"/>
    </xf>
    <xf numFmtId="0" fontId="45" fillId="37" borderId="11" applyAlignment="1" pivotButton="0" quotePrefix="0" xfId="0">
      <alignment horizontal="left"/>
    </xf>
    <xf numFmtId="0" fontId="44" fillId="37" borderId="11" applyAlignment="1" pivotButton="0" quotePrefix="0" xfId="0">
      <alignment horizontal="left"/>
    </xf>
    <xf numFmtId="173" fontId="44" fillId="37" borderId="11" applyAlignment="1" pivotButton="0" quotePrefix="0" xfId="0">
      <alignment horizontal="left"/>
    </xf>
    <xf numFmtId="174" fontId="46" fillId="37" borderId="11" applyAlignment="1" pivotButton="0" quotePrefix="0" xfId="0">
      <alignment horizontal="left"/>
    </xf>
    <xf numFmtId="0" fontId="46" fillId="37" borderId="11" applyAlignment="1" pivotButton="0" quotePrefix="0" xfId="0">
      <alignment horizontal="left"/>
    </xf>
    <xf numFmtId="175" fontId="46" fillId="37" borderId="11" pivotButton="0" quotePrefix="0" xfId="1"/>
    <xf numFmtId="0" fontId="46" fillId="0" borderId="10" pivotButton="0" quotePrefix="0" xfId="48"/>
    <xf numFmtId="0" fontId="46" fillId="0" borderId="10" applyAlignment="1" pivotButton="0" quotePrefix="0" xfId="48">
      <alignment horizontal="center"/>
    </xf>
    <xf numFmtId="172" fontId="46" fillId="0" borderId="10" pivotButton="0" quotePrefix="0" xfId="1"/>
    <xf numFmtId="0" fontId="46" fillId="0" borderId="12" pivotButton="0" quotePrefix="0" xfId="48"/>
    <xf numFmtId="0" fontId="46" fillId="0" borderId="12" applyAlignment="1" pivotButton="0" quotePrefix="0" xfId="48">
      <alignment horizontal="center"/>
    </xf>
    <xf numFmtId="172" fontId="46" fillId="0" borderId="12" pivotButton="0" quotePrefix="0" xfId="1"/>
    <xf numFmtId="0" fontId="44" fillId="0" borderId="45" pivotButton="0" quotePrefix="0" xfId="48"/>
    <xf numFmtId="172" fontId="44" fillId="0" borderId="45" pivotButton="0" quotePrefix="0" xfId="48"/>
    <xf numFmtId="169" fontId="46" fillId="0" borderId="10" pivotButton="0" quotePrefix="0" xfId="1"/>
    <xf numFmtId="169" fontId="46" fillId="0" borderId="12" pivotButton="0" quotePrefix="0" xfId="1"/>
    <xf numFmtId="166" fontId="46" fillId="37" borderId="11" applyAlignment="1" pivotButton="0" quotePrefix="0" xfId="59">
      <alignment horizontal="right"/>
    </xf>
    <xf numFmtId="166" fontId="44" fillId="37" borderId="11" applyAlignment="1" pivotButton="0" quotePrefix="0" xfId="59">
      <alignment horizontal="right"/>
    </xf>
    <xf numFmtId="166" fontId="44" fillId="33" borderId="28" applyAlignment="1" pivotButton="0" quotePrefix="0" xfId="59">
      <alignment horizontal="right"/>
    </xf>
    <xf numFmtId="166" fontId="44" fillId="33" borderId="30" pivotButton="0" quotePrefix="0" xfId="59"/>
    <xf numFmtId="14" fontId="59" fillId="36" borderId="27" applyAlignment="1" pivotButton="0" quotePrefix="0" xfId="0">
      <alignment horizontal="center"/>
    </xf>
    <xf numFmtId="168" fontId="59" fillId="36" borderId="29" applyAlignment="1" pivotButton="0" quotePrefix="0" xfId="0">
      <alignment horizontal="center"/>
    </xf>
    <xf numFmtId="0" fontId="59" fillId="0" borderId="31" applyAlignment="1" pivotButton="0" quotePrefix="0" xfId="57">
      <alignment horizontal="left"/>
    </xf>
    <xf numFmtId="14" fontId="59" fillId="36" borderId="39" applyAlignment="1" pivotButton="0" quotePrefix="0" xfId="0">
      <alignment horizontal="center"/>
    </xf>
    <xf numFmtId="170" fontId="59" fillId="36" borderId="30" applyAlignment="1" pivotButton="0" quotePrefix="0" xfId="1">
      <alignment horizontal="center"/>
    </xf>
    <xf numFmtId="49" fontId="59" fillId="33" borderId="40" pivotButton="0" quotePrefix="0" xfId="0"/>
    <xf numFmtId="169" fontId="59" fillId="36" borderId="27" applyAlignment="1" pivotButton="0" quotePrefix="0" xfId="104">
      <alignment horizontal="right"/>
    </xf>
    <xf numFmtId="49" fontId="59" fillId="33" borderId="29" pivotButton="0" quotePrefix="0" xfId="0"/>
    <xf numFmtId="14" fontId="59" fillId="36" borderId="27" applyAlignment="1" pivotButton="0" quotePrefix="0" xfId="57">
      <alignment horizontal="center"/>
    </xf>
    <xf numFmtId="164" fontId="59" fillId="0" borderId="30" applyAlignment="1" pivotButton="0" quotePrefix="0" xfId="57">
      <alignment horizontal="center"/>
    </xf>
    <xf numFmtId="43" fontId="59" fillId="33" borderId="27" applyAlignment="1" pivotButton="0" quotePrefix="0" xfId="59">
      <alignment horizontal="right"/>
    </xf>
    <xf numFmtId="0" fontId="61" fillId="36" borderId="0" applyAlignment="1" pivotButton="0" quotePrefix="0" xfId="57">
      <alignment horizontal="center"/>
    </xf>
    <xf numFmtId="0" fontId="61" fillId="36" borderId="0" pivotButton="0" quotePrefix="0" xfId="57"/>
    <xf numFmtId="40" fontId="61" fillId="36" borderId="0" applyAlignment="1" pivotButton="0" quotePrefix="0" xfId="57">
      <alignment horizontal="right"/>
    </xf>
    <xf numFmtId="43" fontId="61" fillId="36" borderId="0" pivotButton="0" quotePrefix="0" xfId="59"/>
    <xf numFmtId="0" fontId="61" fillId="0" borderId="0" pivotButton="0" quotePrefix="0" xfId="57"/>
    <xf numFmtId="43" fontId="61" fillId="0" borderId="0" pivotButton="0" quotePrefix="0" xfId="59"/>
    <xf numFmtId="0" fontId="61" fillId="0" borderId="0" pivotButton="0" quotePrefix="0" xfId="67"/>
    <xf numFmtId="43" fontId="61" fillId="36" borderId="0" applyAlignment="1" pivotButton="0" quotePrefix="0" xfId="59">
      <alignment horizontal="center"/>
    </xf>
    <xf numFmtId="49" fontId="63" fillId="39" borderId="46" applyAlignment="1" pivotButton="0" quotePrefix="0" xfId="57">
      <alignment horizontal="center" vertical="center" wrapText="1"/>
    </xf>
    <xf numFmtId="49" fontId="63" fillId="39" borderId="47" applyAlignment="1" pivotButton="0" quotePrefix="0" xfId="57">
      <alignment horizontal="center" vertical="center" wrapText="1"/>
    </xf>
    <xf numFmtId="43" fontId="63" fillId="39" borderId="47" applyAlignment="1" pivotButton="0" quotePrefix="0" xfId="59">
      <alignment horizontal="center" vertical="center" wrapText="1"/>
    </xf>
    <xf numFmtId="40" fontId="63" fillId="39" borderId="47" applyAlignment="1" pivotButton="0" quotePrefix="0" xfId="57">
      <alignment horizontal="center" vertical="center" wrapText="1"/>
    </xf>
    <xf numFmtId="40" fontId="63" fillId="39" borderId="47" applyAlignment="1" pivotButton="0" quotePrefix="0" xfId="59">
      <alignment horizontal="center" vertical="center" wrapText="1"/>
    </xf>
    <xf numFmtId="40" fontId="63" fillId="39" borderId="48" applyAlignment="1" pivotButton="0" quotePrefix="0" xfId="59">
      <alignment horizontal="center" vertical="center" wrapText="1"/>
    </xf>
    <xf numFmtId="43" fontId="63" fillId="33" borderId="0" applyAlignment="1" pivotButton="0" quotePrefix="0" xfId="59">
      <alignment vertical="center" wrapText="1"/>
    </xf>
    <xf numFmtId="0" fontId="63" fillId="0" borderId="0" applyAlignment="1" pivotButton="0" quotePrefix="0" xfId="57">
      <alignment horizontal="center" vertical="center" wrapText="1"/>
    </xf>
    <xf numFmtId="49" fontId="61" fillId="33" borderId="0" applyAlignment="1" pivotButton="0" quotePrefix="0" xfId="57">
      <alignment horizontal="center"/>
    </xf>
    <xf numFmtId="0" fontId="61" fillId="33" borderId="0" pivotButton="0" quotePrefix="0" xfId="57"/>
    <xf numFmtId="49" fontId="61" fillId="33" borderId="0" pivotButton="0" quotePrefix="0" xfId="57"/>
    <xf numFmtId="0" fontId="61" fillId="0" borderId="0" applyAlignment="1" pivotButton="0" quotePrefix="0" xfId="75">
      <alignment horizontal="left"/>
    </xf>
    <xf numFmtId="43" fontId="61" fillId="33" borderId="0" pivotButton="0" quotePrefix="0" xfId="59"/>
    <xf numFmtId="14" fontId="61" fillId="33" borderId="0" applyAlignment="1" pivotButton="0" quotePrefix="0" xfId="57">
      <alignment horizontal="center"/>
    </xf>
    <xf numFmtId="9" fontId="61" fillId="33" borderId="0" applyAlignment="1" pivotButton="0" quotePrefix="1" xfId="68">
      <alignment horizontal="right"/>
    </xf>
    <xf numFmtId="0" fontId="59" fillId="36" borderId="0" applyAlignment="1" pivotButton="0" quotePrefix="0" xfId="57">
      <alignment horizontal="center"/>
    </xf>
    <xf numFmtId="40" fontId="61" fillId="0" borderId="0" applyAlignment="1" pivotButton="0" quotePrefix="0" xfId="57">
      <alignment horizontal="right"/>
    </xf>
    <xf numFmtId="169" fontId="61" fillId="33" borderId="0" pivotButton="0" quotePrefix="0" xfId="57"/>
    <xf numFmtId="0" fontId="61" fillId="0" borderId="0" applyAlignment="1" pivotButton="0" quotePrefix="0" xfId="75">
      <alignment horizontal="left" wrapText="1"/>
    </xf>
    <xf numFmtId="0" fontId="63" fillId="39" borderId="49" applyAlignment="1" pivotButton="0" quotePrefix="0" xfId="57">
      <alignment horizontal="center"/>
    </xf>
    <xf numFmtId="0" fontId="63" fillId="39" borderId="50" pivotButton="0" quotePrefix="0" xfId="57"/>
    <xf numFmtId="0" fontId="63" fillId="39" borderId="50" applyAlignment="1" pivotButton="0" quotePrefix="0" xfId="57">
      <alignment horizontal="center"/>
    </xf>
    <xf numFmtId="43" fontId="63" fillId="39" borderId="50" pivotButton="0" quotePrefix="0" xfId="59"/>
    <xf numFmtId="40" fontId="63" fillId="39" borderId="50" applyAlignment="1" pivotButton="0" quotePrefix="0" xfId="57">
      <alignment horizontal="right"/>
    </xf>
    <xf numFmtId="43" fontId="63" fillId="39" borderId="51" pivotButton="0" quotePrefix="0" xfId="59"/>
    <xf numFmtId="169" fontId="61" fillId="0" borderId="0" pivotButton="0" quotePrefix="0" xfId="57"/>
    <xf numFmtId="0" fontId="61" fillId="0" borderId="0" applyAlignment="1" pivotButton="0" quotePrefix="0" xfId="57">
      <alignment horizontal="center"/>
    </xf>
    <xf numFmtId="0" fontId="63" fillId="0" borderId="0" applyAlignment="1" pivotButton="0" quotePrefix="0" xfId="57">
      <alignment horizontal="center"/>
    </xf>
    <xf numFmtId="0" fontId="63" fillId="39" borderId="53" applyAlignment="1" pivotButton="0" quotePrefix="0" xfId="57">
      <alignment horizontal="center"/>
    </xf>
    <xf numFmtId="43" fontId="63" fillId="39" borderId="53" applyAlignment="1" pivotButton="0" quotePrefix="0" xfId="59">
      <alignment horizontal="center"/>
    </xf>
    <xf numFmtId="40" fontId="63" fillId="39" borderId="53" applyAlignment="1" pivotButton="0" quotePrefix="0" xfId="57">
      <alignment horizontal="center"/>
    </xf>
    <xf numFmtId="43" fontId="63" fillId="39" borderId="53" pivotButton="0" quotePrefix="0" xfId="59"/>
    <xf numFmtId="43" fontId="63" fillId="39" borderId="54" pivotButton="0" quotePrefix="0" xfId="59"/>
    <xf numFmtId="169" fontId="61" fillId="0" borderId="0" applyAlignment="1" pivotButton="0" quotePrefix="0" xfId="57">
      <alignment horizontal="center"/>
    </xf>
    <xf numFmtId="43" fontId="61" fillId="0" borderId="0" pivotButton="0" quotePrefix="0" xfId="57"/>
    <xf numFmtId="43" fontId="61" fillId="0" borderId="0" applyAlignment="1" pivotButton="0" quotePrefix="0" xfId="57">
      <alignment horizontal="center"/>
    </xf>
    <xf numFmtId="0" fontId="63" fillId="0" borderId="0" pivotButton="0" quotePrefix="0" xfId="57"/>
    <xf numFmtId="43" fontId="61" fillId="0" borderId="0" applyAlignment="1" pivotButton="0" quotePrefix="0" xfId="67">
      <alignment horizontal="center"/>
    </xf>
    <xf numFmtId="0" fontId="63" fillId="39" borderId="52" applyAlignment="1" pivotButton="0" quotePrefix="0" xfId="57">
      <alignment horizontal="center"/>
    </xf>
    <xf numFmtId="0" fontId="63" fillId="39" borderId="54" applyAlignment="1" pivotButton="0" quotePrefix="0" xfId="57">
      <alignment horizontal="center"/>
    </xf>
    <xf numFmtId="43" fontId="63" fillId="0" borderId="0" pivotButton="0" quotePrefix="0" xfId="59"/>
    <xf numFmtId="43" fontId="61" fillId="0" borderId="0" applyAlignment="1" pivotButton="0" quotePrefix="0" xfId="59">
      <alignment horizontal="center"/>
    </xf>
    <xf numFmtId="43" fontId="61" fillId="0" borderId="0" applyAlignment="1" pivotButton="0" quotePrefix="0" xfId="59">
      <alignment horizontal="right"/>
    </xf>
    <xf numFmtId="0" fontId="64" fillId="0" borderId="0" pivotButton="0" quotePrefix="0" xfId="57"/>
    <xf numFmtId="49" fontId="61" fillId="33" borderId="11" pivotButton="0" quotePrefix="0" xfId="57"/>
    <xf numFmtId="0" fontId="61" fillId="0" borderId="11" applyAlignment="1" pivotButton="0" quotePrefix="0" xfId="75">
      <alignment horizontal="left" wrapText="1"/>
    </xf>
    <xf numFmtId="9" fontId="61" fillId="0" borderId="11" applyAlignment="1" pivotButton="0" quotePrefix="0" xfId="68">
      <alignment horizontal="center"/>
    </xf>
    <xf numFmtId="4" fontId="61" fillId="0" borderId="0" applyAlignment="1" pivotButton="0" quotePrefix="0" xfId="57">
      <alignment horizontal="center"/>
    </xf>
    <xf numFmtId="0" fontId="61" fillId="0" borderId="11" pivotButton="0" quotePrefix="0" xfId="57"/>
    <xf numFmtId="0" fontId="61" fillId="0" borderId="11" applyAlignment="1" pivotButton="0" quotePrefix="0" xfId="57">
      <alignment horizontal="center"/>
    </xf>
    <xf numFmtId="14" fontId="59" fillId="0" borderId="27" applyAlignment="1" pivotButton="0" quotePrefix="0" xfId="0">
      <alignment horizontal="center"/>
    </xf>
    <xf numFmtId="170" fontId="59" fillId="0" borderId="29" applyAlignment="1" pivotButton="0" quotePrefix="0" xfId="0">
      <alignment horizontal="center"/>
    </xf>
    <xf numFmtId="49" fontId="59" fillId="0" borderId="29" pivotButton="0" quotePrefix="0" xfId="0"/>
    <xf numFmtId="169" fontId="59" fillId="0" borderId="29" applyAlignment="1" pivotButton="0" quotePrefix="0" xfId="104">
      <alignment horizontal="right"/>
    </xf>
    <xf numFmtId="169" fontId="59" fillId="0" borderId="29" pivotButton="0" quotePrefix="0" xfId="105"/>
    <xf numFmtId="0" fontId="65" fillId="0" borderId="0" pivotButton="0" quotePrefix="0" xfId="0"/>
    <xf numFmtId="164" fontId="59" fillId="0" borderId="29" applyAlignment="1" pivotButton="0" quotePrefix="0" xfId="57">
      <alignment horizontal="center"/>
    </xf>
    <xf numFmtId="176" fontId="20" fillId="0" borderId="0" applyAlignment="1" pivotButton="0" quotePrefix="0" xfId="401">
      <alignment vertical="top"/>
    </xf>
    <xf numFmtId="169" fontId="59" fillId="36" borderId="29" pivotButton="0" quotePrefix="0" xfId="1"/>
    <xf numFmtId="169" fontId="44" fillId="36" borderId="29" applyAlignment="1" pivotButton="0" quotePrefix="0" xfId="1">
      <alignment horizontal="right"/>
    </xf>
    <xf numFmtId="169" fontId="59" fillId="33" borderId="27" applyAlignment="1" pivotButton="0" quotePrefix="0" xfId="1">
      <alignment horizontal="right"/>
    </xf>
    <xf numFmtId="169" fontId="44" fillId="36" borderId="29" pivotButton="0" quotePrefix="0" xfId="1"/>
    <xf numFmtId="169" fontId="59" fillId="36" borderId="29" applyAlignment="1" pivotButton="0" quotePrefix="0" xfId="1">
      <alignment horizontal="right"/>
    </xf>
    <xf numFmtId="169" fontId="42" fillId="0" borderId="30" pivotButton="0" quotePrefix="0" xfId="1"/>
    <xf numFmtId="169" fontId="59" fillId="33" borderId="29" applyAlignment="1" pivotButton="0" quotePrefix="0" xfId="1">
      <alignment horizontal="right"/>
    </xf>
    <xf numFmtId="169" fontId="42" fillId="0" borderId="29" pivotButton="0" quotePrefix="0" xfId="1"/>
    <xf numFmtId="169" fontId="44" fillId="0" borderId="29" applyAlignment="1" pivotButton="0" quotePrefix="0" xfId="1">
      <alignment horizontal="right"/>
    </xf>
    <xf numFmtId="169" fontId="44" fillId="0" borderId="29" pivotButton="0" quotePrefix="0" xfId="1"/>
    <xf numFmtId="169" fontId="44" fillId="33" borderId="27" applyAlignment="1" pivotButton="0" quotePrefix="0" xfId="1">
      <alignment horizontal="right"/>
    </xf>
    <xf numFmtId="166" fontId="46" fillId="0" borderId="0" applyAlignment="1" pivotButton="0" quotePrefix="0" xfId="1">
      <alignment horizontal="left"/>
    </xf>
    <xf numFmtId="169" fontId="44" fillId="0" borderId="27" applyAlignment="1" pivotButton="0" quotePrefix="0" xfId="1">
      <alignment horizontal="right"/>
    </xf>
    <xf numFmtId="43" fontId="44" fillId="36" borderId="29" applyAlignment="1" pivotButton="0" quotePrefix="0" xfId="59">
      <alignment horizontal="right"/>
    </xf>
    <xf numFmtId="0" fontId="69" fillId="33" borderId="0" pivotButton="0" quotePrefix="0" xfId="57"/>
    <xf numFmtId="49" fontId="69" fillId="33" borderId="0" pivotButton="0" quotePrefix="0" xfId="57"/>
    <xf numFmtId="0" fontId="69" fillId="0" borderId="0" applyAlignment="1" pivotButton="0" quotePrefix="0" xfId="75">
      <alignment horizontal="left"/>
    </xf>
    <xf numFmtId="43" fontId="69" fillId="33" borderId="0" pivotButton="0" quotePrefix="0" xfId="59"/>
    <xf numFmtId="14" fontId="69" fillId="33" borderId="0" applyAlignment="1" pivotButton="0" quotePrefix="0" xfId="57">
      <alignment horizontal="center"/>
    </xf>
    <xf numFmtId="0" fontId="70" fillId="36" borderId="0" applyAlignment="1" pivotButton="0" quotePrefix="0" xfId="57">
      <alignment horizontal="center"/>
    </xf>
    <xf numFmtId="40" fontId="69" fillId="0" borderId="0" applyAlignment="1" pivotButton="0" quotePrefix="0" xfId="57">
      <alignment horizontal="right"/>
    </xf>
    <xf numFmtId="43" fontId="69" fillId="0" borderId="0" pivotButton="0" quotePrefix="0" xfId="59"/>
    <xf numFmtId="169" fontId="69" fillId="33" borderId="0" pivotButton="0" quotePrefix="0" xfId="57"/>
    <xf numFmtId="9" fontId="69" fillId="33" borderId="0" applyAlignment="1" pivotButton="0" quotePrefix="0" xfId="68">
      <alignment horizontal="right"/>
    </xf>
    <xf numFmtId="49" fontId="61" fillId="0" borderId="0" pivotButton="0" quotePrefix="0" xfId="57"/>
    <xf numFmtId="43" fontId="61" fillId="0" borderId="0" pivotButton="0" quotePrefix="0" xfId="59"/>
    <xf numFmtId="169" fontId="61" fillId="0" borderId="0" pivotButton="0" quotePrefix="0" xfId="1"/>
    <xf numFmtId="169" fontId="63" fillId="39" borderId="50" pivotButton="0" quotePrefix="0" xfId="1"/>
    <xf numFmtId="43" fontId="44" fillId="0" borderId="0" applyAlignment="1" pivotButton="0" quotePrefix="0" xfId="59">
      <alignment horizontal="left"/>
    </xf>
    <xf numFmtId="14" fontId="42" fillId="0" borderId="30" applyAlignment="1" pivotButton="0" quotePrefix="0" xfId="59">
      <alignment horizontal="center" vertical="center"/>
    </xf>
    <xf numFmtId="14" fontId="42" fillId="0" borderId="30" applyAlignment="1" pivotButton="0" quotePrefix="0" xfId="59">
      <alignment horizontal="center"/>
    </xf>
    <xf numFmtId="43" fontId="42" fillId="0" borderId="0" pivotButton="0" quotePrefix="0" xfId="0"/>
    <xf numFmtId="0" fontId="57" fillId="39" borderId="52" pivotButton="0" quotePrefix="0" xfId="57"/>
    <xf numFmtId="169" fontId="44" fillId="0" borderId="0" applyAlignment="1" pivotButton="0" quotePrefix="0" xfId="1">
      <alignment horizontal="center"/>
    </xf>
    <xf numFmtId="169" fontId="44" fillId="0" borderId="0" pivotButton="0" quotePrefix="0" xfId="1"/>
    <xf numFmtId="49" fontId="44" fillId="0" borderId="29" applyAlignment="1" pivotButton="0" quotePrefix="0" xfId="0">
      <alignment wrapText="1"/>
    </xf>
    <xf numFmtId="166" fontId="46" fillId="0" borderId="0" applyAlignment="1" pivotButton="0" quotePrefix="0" xfId="57">
      <alignment horizontal="center"/>
    </xf>
    <xf numFmtId="167" fontId="46" fillId="0" borderId="0" applyAlignment="1" pivotButton="0" quotePrefix="0" xfId="60">
      <alignment horizontal="center"/>
    </xf>
    <xf numFmtId="166" fontId="48" fillId="0" borderId="0" applyAlignment="1" pivotButton="0" quotePrefix="0" xfId="57">
      <alignment horizontal="center"/>
    </xf>
    <xf numFmtId="166" fontId="46" fillId="0" borderId="0" applyAlignment="1" pivotButton="0" quotePrefix="0" xfId="105">
      <alignment horizontal="right"/>
    </xf>
    <xf numFmtId="166" fontId="44" fillId="0" borderId="0" applyAlignment="1" pivotButton="0" quotePrefix="0" xfId="59">
      <alignment horizontal="right"/>
    </xf>
    <xf numFmtId="16" fontId="44" fillId="0" borderId="0" pivotButton="0" quotePrefix="0" xfId="57"/>
    <xf numFmtId="14" fontId="61" fillId="36" borderId="0" applyAlignment="1" pivotButton="0" quotePrefix="1" xfId="57">
      <alignment horizontal="center"/>
    </xf>
    <xf numFmtId="0" fontId="46" fillId="0" borderId="37" pivotButton="0" quotePrefix="0" xfId="57"/>
    <xf numFmtId="0" fontId="44" fillId="0" borderId="14" pivotButton="0" quotePrefix="0" xfId="57"/>
    <xf numFmtId="166" fontId="46" fillId="0" borderId="14" pivotButton="0" quotePrefix="0" xfId="57"/>
    <xf numFmtId="166" fontId="46" fillId="0" borderId="38" applyAlignment="1" pivotButton="0" quotePrefix="0" xfId="59">
      <alignment horizontal="right"/>
    </xf>
    <xf numFmtId="0" fontId="42" fillId="0" borderId="0" applyAlignment="1" pivotButton="0" quotePrefix="0" xfId="0">
      <alignment horizontal="left"/>
    </xf>
    <xf numFmtId="169" fontId="42" fillId="41" borderId="0" pivotButton="0" quotePrefix="0" xfId="0"/>
    <xf numFmtId="166" fontId="46" fillId="41" borderId="0" pivotButton="0" quotePrefix="0" xfId="0"/>
    <xf numFmtId="14" fontId="59" fillId="0" borderId="27" applyAlignment="1" pivotButton="0" quotePrefix="0" xfId="57">
      <alignment horizontal="center"/>
    </xf>
    <xf numFmtId="43" fontId="59" fillId="0" borderId="27" applyAlignment="1" pivotButton="0" quotePrefix="0" xfId="59">
      <alignment horizontal="right"/>
    </xf>
    <xf numFmtId="4" fontId="44" fillId="0" borderId="0" pivotButton="0" quotePrefix="0" xfId="59"/>
    <xf numFmtId="4" fontId="44" fillId="0" borderId="0" pivotButton="0" quotePrefix="0" xfId="57"/>
    <xf numFmtId="177" fontId="44" fillId="0" borderId="0" applyAlignment="1" pivotButton="0" quotePrefix="0" xfId="1">
      <alignment horizontal="right"/>
    </xf>
    <xf numFmtId="14" fontId="44" fillId="36" borderId="39" applyAlignment="1" pivotButton="0" quotePrefix="0" xfId="0">
      <alignment horizontal="center"/>
    </xf>
    <xf numFmtId="170" fontId="44" fillId="36" borderId="30" applyAlignment="1" pivotButton="0" quotePrefix="0" xfId="1">
      <alignment horizontal="center"/>
    </xf>
    <xf numFmtId="49" fontId="44" fillId="33" borderId="40" pivotButton="0" quotePrefix="0" xfId="0"/>
    <xf numFmtId="169" fontId="44" fillId="36" borderId="27" applyAlignment="1" pivotButton="0" quotePrefix="0" xfId="104">
      <alignment horizontal="right"/>
    </xf>
    <xf numFmtId="0" fontId="44" fillId="0" borderId="0" applyAlignment="1" pivotButton="0" quotePrefix="0" xfId="401">
      <alignment horizontal="left" vertical="top"/>
    </xf>
    <xf numFmtId="178" fontId="42" fillId="0" borderId="0" pivotButton="0" quotePrefix="0" xfId="0"/>
    <xf numFmtId="178" fontId="44" fillId="0" borderId="0" pivotButton="0" quotePrefix="0" xfId="1"/>
    <xf numFmtId="178" fontId="46" fillId="0" borderId="0" pivotButton="0" quotePrefix="0" xfId="1"/>
    <xf numFmtId="0" fontId="43" fillId="0" borderId="0" applyAlignment="1" pivotButton="0" quotePrefix="0" xfId="0">
      <alignment horizontal="left"/>
    </xf>
    <xf numFmtId="179" fontId="43" fillId="0" borderId="0" pivotButton="0" quotePrefix="0" xfId="0"/>
    <xf numFmtId="179" fontId="43" fillId="0" borderId="0" pivotButton="0" quotePrefix="0" xfId="1"/>
    <xf numFmtId="179" fontId="43" fillId="0" borderId="55" pivotButton="0" quotePrefix="0" xfId="0"/>
    <xf numFmtId="0" fontId="77" fillId="0" borderId="0" applyAlignment="1" pivotButton="0" quotePrefix="0" xfId="0">
      <alignment horizontal="left"/>
    </xf>
    <xf numFmtId="179" fontId="77" fillId="0" borderId="0" pivotButton="0" quotePrefix="0" xfId="0"/>
    <xf numFmtId="180" fontId="42" fillId="0" borderId="0" pivotButton="0" quotePrefix="0" xfId="0"/>
    <xf numFmtId="166" fontId="44" fillId="0" borderId="0" pivotButton="0" quotePrefix="0" xfId="1"/>
    <xf numFmtId="166" fontId="46" fillId="0" borderId="10" pivotButton="0" quotePrefix="0" xfId="1"/>
    <xf numFmtId="166" fontId="44" fillId="0" borderId="0" pivotButton="0" quotePrefix="0" xfId="1"/>
    <xf numFmtId="0" fontId="80" fillId="0" borderId="0" pivotButton="0" quotePrefix="0" xfId="0"/>
    <xf numFmtId="0" fontId="78" fillId="0" borderId="0" pivotButton="0" quotePrefix="0" xfId="0"/>
    <xf numFmtId="169" fontId="78" fillId="0" borderId="0" applyAlignment="1" pivotButton="0" quotePrefix="0" xfId="1">
      <alignment horizontal="right"/>
    </xf>
    <xf numFmtId="169" fontId="78" fillId="0" borderId="0" pivotButton="0" quotePrefix="0" xfId="1"/>
    <xf numFmtId="181" fontId="80" fillId="0" borderId="0" applyAlignment="1" pivotButton="0" quotePrefix="0" xfId="1">
      <alignment horizontal="right"/>
    </xf>
    <xf numFmtId="169" fontId="78" fillId="0" borderId="0" applyAlignment="1" pivotButton="0" quotePrefix="0" xfId="1">
      <alignment horizontal="left"/>
    </xf>
    <xf numFmtId="0" fontId="82" fillId="42" borderId="56" applyAlignment="1" pivotButton="0" quotePrefix="0" xfId="0">
      <alignment horizontal="centerContinuous" vertical="center"/>
    </xf>
    <xf numFmtId="0" fontId="82" fillId="42" borderId="12" applyAlignment="1" pivotButton="0" quotePrefix="0" xfId="0">
      <alignment horizontal="centerContinuous" vertical="center"/>
    </xf>
    <xf numFmtId="169" fontId="82" fillId="42" borderId="12" applyAlignment="1" pivotButton="0" quotePrefix="0" xfId="1">
      <alignment horizontal="centerContinuous" vertical="center"/>
    </xf>
    <xf numFmtId="169" fontId="83" fillId="42" borderId="57" applyAlignment="1" pivotButton="0" quotePrefix="0" xfId="1">
      <alignment horizontal="centerContinuous" vertical="center"/>
    </xf>
    <xf numFmtId="0" fontId="43" fillId="35" borderId="58" applyAlignment="1" pivotButton="0" quotePrefix="0" xfId="0">
      <alignment horizontal="center"/>
    </xf>
    <xf numFmtId="0" fontId="43" fillId="35" borderId="0" applyAlignment="1" pivotButton="0" quotePrefix="0" xfId="0">
      <alignment horizontal="center"/>
    </xf>
    <xf numFmtId="0" fontId="43" fillId="35" borderId="59" applyAlignment="1" pivotButton="0" quotePrefix="0" xfId="0">
      <alignment horizontal="center"/>
    </xf>
    <xf numFmtId="0" fontId="43" fillId="35" borderId="60" applyAlignment="1" pivotButton="0" quotePrefix="0" xfId="0">
      <alignment horizontal="center"/>
    </xf>
    <xf numFmtId="0" fontId="43" fillId="35" borderId="10" applyAlignment="1" pivotButton="0" quotePrefix="0" xfId="0">
      <alignment horizontal="center"/>
    </xf>
    <xf numFmtId="169" fontId="43" fillId="35" borderId="10" applyAlignment="1" pivotButton="0" quotePrefix="0" xfId="1">
      <alignment horizontal="right"/>
    </xf>
    <xf numFmtId="4" fontId="44" fillId="0" borderId="0" pivotButton="0" quotePrefix="0" xfId="0"/>
    <xf numFmtId="0" fontId="84" fillId="0" borderId="0" applyAlignment="1" pivotButton="0" quotePrefix="0" xfId="0">
      <alignment horizontal="centerContinuous" vertical="center"/>
    </xf>
    <xf numFmtId="43" fontId="63" fillId="43" borderId="0" pivotButton="0" quotePrefix="0" xfId="59"/>
    <xf numFmtId="4" fontId="63" fillId="43" borderId="0" pivotButton="0" quotePrefix="0" xfId="59"/>
    <xf numFmtId="169" fontId="44" fillId="0" borderId="0" pivotButton="0" quotePrefix="0" xfId="57"/>
    <xf numFmtId="0" fontId="46" fillId="0" borderId="22" applyAlignment="1" pivotButton="0" quotePrefix="0" xfId="57">
      <alignment horizontal="center"/>
    </xf>
    <xf numFmtId="0" fontId="46" fillId="0" borderId="25" applyAlignment="1" pivotButton="0" quotePrefix="0" xfId="57">
      <alignment horizontal="center"/>
    </xf>
    <xf numFmtId="165" fontId="46" fillId="0" borderId="22" applyAlignment="1" pivotButton="0" quotePrefix="0" xfId="57">
      <alignment horizontal="center"/>
    </xf>
    <xf numFmtId="165" fontId="46" fillId="0" borderId="25" applyAlignment="1" pivotButton="0" quotePrefix="0" xfId="57">
      <alignment horizontal="center"/>
    </xf>
    <xf numFmtId="0" fontId="48" fillId="0" borderId="39" applyAlignment="1" pivotButton="0" quotePrefix="0" xfId="57">
      <alignment horizontal="center"/>
    </xf>
    <xf numFmtId="0" fontId="48" fillId="0" borderId="29" applyAlignment="1" pivotButton="0" quotePrefix="0" xfId="57">
      <alignment horizontal="center"/>
    </xf>
    <xf numFmtId="0" fontId="43" fillId="0" borderId="13" applyAlignment="1" pivotButton="0" quotePrefix="0" xfId="57">
      <alignment horizontal="center"/>
    </xf>
    <xf numFmtId="0" fontId="85" fillId="0" borderId="0" pivotButton="0" quotePrefix="0" xfId="408"/>
    <xf numFmtId="166" fontId="78" fillId="0" borderId="0" applyAlignment="1" pivotButton="0" quotePrefix="0" xfId="0">
      <alignment horizontal="right"/>
    </xf>
    <xf numFmtId="166" fontId="78" fillId="0" borderId="59" applyAlignment="1" pivotButton="0" quotePrefix="0" xfId="0">
      <alignment horizontal="right"/>
    </xf>
    <xf numFmtId="0" fontId="85" fillId="0" borderId="58" pivotButton="0" quotePrefix="0" xfId="408"/>
    <xf numFmtId="0" fontId="80" fillId="0" borderId="0" applyAlignment="1" pivotButton="0" quotePrefix="0" xfId="0">
      <alignment horizontal="centerContinuous" vertical="center"/>
    </xf>
    <xf numFmtId="0" fontId="81" fillId="0" borderId="0" applyAlignment="1" pivotButton="0" quotePrefix="0" xfId="0">
      <alignment horizontal="centerContinuous" vertical="center"/>
    </xf>
    <xf numFmtId="0" fontId="50" fillId="0" borderId="0" applyAlignment="1" pivotButton="0" quotePrefix="0" xfId="48">
      <alignment horizontal="centerContinuous" vertical="center"/>
    </xf>
    <xf numFmtId="0" fontId="50" fillId="0" borderId="0" applyAlignment="1" pivotButton="0" quotePrefix="0" xfId="0">
      <alignment horizontal="centerContinuous" vertical="center"/>
    </xf>
    <xf numFmtId="169" fontId="50" fillId="0" borderId="0" applyAlignment="1" pivotButton="0" quotePrefix="0" xfId="1">
      <alignment horizontal="centerContinuous" vertical="center"/>
    </xf>
    <xf numFmtId="169" fontId="86" fillId="0" borderId="0" applyAlignment="1" pivotButton="0" quotePrefix="0" xfId="1">
      <alignment horizontal="centerContinuous" vertical="center"/>
    </xf>
    <xf numFmtId="0" fontId="42" fillId="0" borderId="61" pivotButton="0" quotePrefix="0" xfId="0"/>
    <xf numFmtId="0" fontId="42" fillId="0" borderId="62" pivotButton="0" quotePrefix="0" xfId="0"/>
    <xf numFmtId="0" fontId="42" fillId="0" borderId="63" pivotButton="0" quotePrefix="0" xfId="0"/>
    <xf numFmtId="0" fontId="42" fillId="0" borderId="58" pivotButton="0" quotePrefix="0" xfId="0"/>
    <xf numFmtId="0" fontId="42" fillId="0" borderId="59" pivotButton="0" quotePrefix="0" xfId="0"/>
    <xf numFmtId="0" fontId="42" fillId="0" borderId="64" pivotButton="0" quotePrefix="0" xfId="0"/>
    <xf numFmtId="0" fontId="42" fillId="0" borderId="45" pivotButton="0" quotePrefix="0" xfId="0"/>
    <xf numFmtId="0" fontId="42" fillId="0" borderId="65" pivotButton="0" quotePrefix="0" xfId="0"/>
    <xf numFmtId="0" fontId="42" fillId="0" borderId="0" applyAlignment="1" pivotButton="0" quotePrefix="0" xfId="0">
      <alignment horizontal="centerContinuous" vertical="center"/>
    </xf>
    <xf numFmtId="166" fontId="46" fillId="0" borderId="45" pivotButton="0" quotePrefix="0" xfId="1"/>
    <xf numFmtId="178" fontId="44" fillId="0" borderId="45" pivotButton="0" quotePrefix="0" xfId="1"/>
    <xf numFmtId="0" fontId="44" fillId="36" borderId="29" applyAlignment="1" pivotButton="0" quotePrefix="0" xfId="0">
      <alignment horizontal="center"/>
    </xf>
    <xf numFmtId="0" fontId="44" fillId="36" borderId="29" applyAlignment="1" pivotButton="0" quotePrefix="0" xfId="0">
      <alignment horizontal="right"/>
    </xf>
    <xf numFmtId="168" fontId="44" fillId="36" borderId="29" applyAlignment="1" pivotButton="0" quotePrefix="0" xfId="0">
      <alignment horizontal="right"/>
    </xf>
    <xf numFmtId="168" fontId="44" fillId="36" borderId="29" applyAlignment="1" pivotButton="0" quotePrefix="1" xfId="0">
      <alignment horizontal="right"/>
    </xf>
    <xf numFmtId="166" fontId="44" fillId="0" borderId="0" pivotButton="0" quotePrefix="0" xfId="57"/>
    <xf numFmtId="169" fontId="42" fillId="0" borderId="0" pivotButton="0" quotePrefix="0" xfId="1"/>
    <xf numFmtId="0" fontId="85" fillId="0" borderId="58" pivotButton="0" quotePrefix="0" xfId="408"/>
    <xf numFmtId="169" fontId="78" fillId="0" borderId="0" pivotButton="0" quotePrefix="0" xfId="0"/>
    <xf numFmtId="0" fontId="85" fillId="0" borderId="0" pivotButton="0" quotePrefix="0" xfId="408"/>
    <xf numFmtId="9" fontId="44" fillId="0" borderId="0" pivotButton="0" quotePrefix="0" xfId="0"/>
    <xf numFmtId="0" fontId="49" fillId="0" borderId="0" applyAlignment="1" pivotButton="0" quotePrefix="0" xfId="49">
      <alignment horizontal="left"/>
    </xf>
    <xf numFmtId="170" fontId="44" fillId="36" borderId="29" applyAlignment="1" pivotButton="0" quotePrefix="0" xfId="0">
      <alignment horizontal="right"/>
    </xf>
    <xf numFmtId="0" fontId="78" fillId="0" borderId="0" pivotButton="0" quotePrefix="1" xfId="0"/>
    <xf numFmtId="15" fontId="44" fillId="0" borderId="0" pivotButton="0" quotePrefix="0" xfId="57"/>
    <xf numFmtId="43" fontId="44" fillId="0" borderId="29" applyAlignment="1" pivotButton="0" quotePrefix="0" xfId="59">
      <alignment horizontal="right"/>
    </xf>
    <xf numFmtId="0" fontId="87" fillId="0" borderId="0" pivotButton="0" quotePrefix="0" xfId="0"/>
    <xf numFmtId="0" fontId="49" fillId="0" borderId="66" pivotButton="0" quotePrefix="0" xfId="0"/>
    <xf numFmtId="0" fontId="49" fillId="0" borderId="0" pivotButton="0" quotePrefix="0" xfId="0"/>
    <xf numFmtId="0" fontId="49" fillId="0" borderId="67" pivotButton="0" quotePrefix="0" xfId="0"/>
    <xf numFmtId="0" fontId="49" fillId="0" borderId="0" applyAlignment="1" pivotButton="0" quotePrefix="0" xfId="0">
      <alignment horizontal="right"/>
    </xf>
    <xf numFmtId="0" fontId="49" fillId="0" borderId="0" applyAlignment="1" pivotButton="0" quotePrefix="0" xfId="0">
      <alignment horizontal="left"/>
    </xf>
    <xf numFmtId="14" fontId="49" fillId="0" borderId="0" applyAlignment="1" pivotButton="0" quotePrefix="0" xfId="0">
      <alignment horizontal="left"/>
    </xf>
    <xf numFmtId="2" fontId="49" fillId="0" borderId="0" applyAlignment="1" pivotButton="0" quotePrefix="0" xfId="0">
      <alignment horizontal="right"/>
    </xf>
    <xf numFmtId="0" fontId="57" fillId="0" borderId="0" applyAlignment="1" pivotButton="0" quotePrefix="0" xfId="0">
      <alignment horizontal="left"/>
    </xf>
    <xf numFmtId="0" fontId="61" fillId="0" borderId="0" pivotButton="0" quotePrefix="0" xfId="0"/>
    <xf numFmtId="169" fontId="61" fillId="0" borderId="0" applyAlignment="1" pivotButton="0" quotePrefix="0" xfId="1">
      <alignment horizontal="right"/>
    </xf>
    <xf numFmtId="14" fontId="57" fillId="0" borderId="0" applyAlignment="1" pivotButton="0" quotePrefix="0" xfId="1">
      <alignment horizontal="right"/>
    </xf>
    <xf numFmtId="169" fontId="61" fillId="0" borderId="0" pivotButton="0" quotePrefix="0" xfId="1"/>
    <xf numFmtId="0" fontId="57" fillId="40" borderId="16" applyAlignment="1" pivotButton="0" quotePrefix="1" xfId="0">
      <alignment horizontal="center"/>
    </xf>
    <xf numFmtId="0" fontId="57" fillId="40" borderId="16" applyAlignment="1" pivotButton="0" quotePrefix="0" xfId="0">
      <alignment horizontal="center"/>
    </xf>
    <xf numFmtId="169" fontId="57" fillId="40" borderId="16" applyAlignment="1" pivotButton="0" quotePrefix="0" xfId="1">
      <alignment horizontal="center"/>
    </xf>
    <xf numFmtId="0" fontId="88" fillId="0" borderId="0" applyAlignment="1" pivotButton="0" quotePrefix="0" xfId="0">
      <alignment horizontal="left" vertical="center" wrapText="1"/>
    </xf>
    <xf numFmtId="4" fontId="88" fillId="0" borderId="0" applyAlignment="1" pivotButton="0" quotePrefix="0" xfId="0">
      <alignment horizontal="left" vertical="center"/>
    </xf>
    <xf numFmtId="169" fontId="88" fillId="0" borderId="0" applyAlignment="1" pivotButton="0" quotePrefix="0" xfId="1">
      <alignment vertical="center"/>
    </xf>
    <xf numFmtId="169" fontId="88" fillId="0" borderId="0" applyAlignment="1" pivotButton="0" quotePrefix="0" xfId="1">
      <alignment horizontal="left" vertical="center"/>
    </xf>
    <xf numFmtId="0" fontId="61" fillId="0" borderId="0" applyAlignment="1" pivotButton="0" quotePrefix="0" xfId="0">
      <alignment horizontal="left" vertical="center"/>
    </xf>
    <xf numFmtId="0" fontId="61" fillId="0" borderId="0" applyAlignment="1" pivotButton="0" quotePrefix="0" xfId="0">
      <alignment vertical="center"/>
    </xf>
    <xf numFmtId="169" fontId="61" fillId="0" borderId="0" applyAlignment="1" pivotButton="0" quotePrefix="0" xfId="1">
      <alignment horizontal="right" vertical="center"/>
    </xf>
    <xf numFmtId="169" fontId="61" fillId="0" borderId="0" applyAlignment="1" pivotButton="0" quotePrefix="0" xfId="1">
      <alignment vertical="center"/>
    </xf>
    <xf numFmtId="1" fontId="42" fillId="0" borderId="0" applyAlignment="1" pivotButton="0" quotePrefix="0" xfId="1">
      <alignment horizontal="left"/>
    </xf>
    <xf numFmtId="10" fontId="44" fillId="0" borderId="0" pivotButton="0" quotePrefix="0" xfId="57"/>
    <xf numFmtId="4" fontId="44" fillId="0" borderId="0" applyAlignment="1" pivotButton="0" quotePrefix="0" xfId="1">
      <alignment horizontal="right"/>
    </xf>
    <xf numFmtId="180" fontId="44" fillId="0" borderId="0" pivotButton="0" quotePrefix="0" xfId="0"/>
    <xf numFmtId="0" fontId="85" fillId="0" borderId="0" pivotButton="0" quotePrefix="0" xfId="408"/>
    <xf numFmtId="49" fontId="61" fillId="33" borderId="0" applyAlignment="1" pivotButton="0" quotePrefix="1" xfId="57">
      <alignment horizontal="center"/>
    </xf>
    <xf numFmtId="4" fontId="0" fillId="0" borderId="0" applyAlignment="1" pivotButton="0" quotePrefix="0" xfId="0">
      <alignment horizontal="right"/>
    </xf>
    <xf numFmtId="4" fontId="78" fillId="0" borderId="0" pivotButton="0" quotePrefix="0" xfId="0"/>
    <xf numFmtId="169" fontId="43" fillId="35" borderId="68" applyAlignment="1" pivotButton="0" quotePrefix="0" xfId="1">
      <alignment horizontal="right"/>
    </xf>
    <xf numFmtId="43" fontId="46" fillId="0" borderId="0" applyAlignment="1" pivotButton="0" quotePrefix="0" xfId="59">
      <alignment horizontal="center"/>
    </xf>
    <xf numFmtId="43" fontId="49" fillId="0" borderId="0" applyAlignment="1" pivotButton="0" quotePrefix="0" xfId="59">
      <alignment horizontal="center"/>
    </xf>
    <xf numFmtId="0" fontId="50" fillId="0" borderId="0" applyAlignment="1" pivotButton="0" quotePrefix="0" xfId="48">
      <alignment horizontal="center"/>
    </xf>
    <xf numFmtId="0" fontId="57" fillId="0" borderId="0" applyAlignment="1" pivotButton="0" quotePrefix="0" xfId="48">
      <alignment horizontal="center"/>
    </xf>
    <xf numFmtId="0" fontId="47" fillId="0" borderId="0" applyAlignment="1" pivotButton="0" quotePrefix="0" xfId="48">
      <alignment horizontal="center"/>
    </xf>
    <xf numFmtId="0" fontId="48" fillId="0" borderId="0" applyAlignment="1" pivotButton="0" quotePrefix="0" xfId="48">
      <alignment horizontal="center"/>
    </xf>
    <xf numFmtId="171" fontId="52" fillId="0" borderId="0" applyAlignment="1" pivotButton="0" quotePrefix="0" xfId="57">
      <alignment horizontal="center" vertical="center"/>
    </xf>
    <xf numFmtId="0" fontId="50" fillId="0" borderId="0" applyAlignment="1" pivotButton="0" quotePrefix="0" xfId="57">
      <alignment horizontal="center"/>
    </xf>
    <xf numFmtId="0" fontId="47" fillId="0" borderId="0" applyAlignment="1" pivotButton="0" quotePrefix="0" xfId="57">
      <alignment horizontal="center"/>
    </xf>
    <xf numFmtId="0" fontId="44" fillId="0" borderId="45" applyAlignment="1" pivotButton="0" quotePrefix="0" xfId="48">
      <alignment horizontal="center"/>
    </xf>
    <xf numFmtId="0" fontId="46" fillId="0" borderId="22" applyAlignment="1" pivotButton="0" quotePrefix="0" xfId="57">
      <alignment horizontal="center"/>
    </xf>
    <xf numFmtId="0" fontId="46" fillId="0" borderId="13" applyAlignment="1" pivotButton="0" quotePrefix="0" xfId="57">
      <alignment horizontal="center"/>
    </xf>
    <xf numFmtId="0" fontId="46" fillId="0" borderId="25" applyAlignment="1" pivotButton="0" quotePrefix="0" xfId="57">
      <alignment horizontal="center"/>
    </xf>
    <xf numFmtId="165" fontId="46" fillId="0" borderId="23" applyAlignment="1" pivotButton="0" quotePrefix="0" xfId="57">
      <alignment horizontal="center"/>
    </xf>
    <xf numFmtId="165" fontId="46" fillId="0" borderId="24" applyAlignment="1" pivotButton="0" quotePrefix="0" xfId="57">
      <alignment horizontal="center"/>
    </xf>
    <xf numFmtId="165" fontId="43" fillId="0" borderId="23" applyAlignment="1" pivotButton="0" quotePrefix="0" xfId="57">
      <alignment horizontal="center"/>
    </xf>
    <xf numFmtId="165" fontId="46" fillId="0" borderId="22" applyAlignment="1" pivotButton="0" quotePrefix="0" xfId="57">
      <alignment horizontal="center"/>
    </xf>
    <xf numFmtId="165" fontId="46" fillId="0" borderId="13" applyAlignment="1" pivotButton="0" quotePrefix="0" xfId="57">
      <alignment horizontal="center"/>
    </xf>
    <xf numFmtId="165" fontId="46" fillId="0" borderId="25" applyAlignment="1" pivotButton="0" quotePrefix="0" xfId="57">
      <alignment horizontal="center"/>
    </xf>
    <xf numFmtId="0" fontId="48" fillId="0" borderId="39" applyAlignment="1" pivotButton="0" quotePrefix="0" xfId="57">
      <alignment horizontal="center"/>
    </xf>
    <xf numFmtId="0" fontId="48" fillId="0" borderId="29" applyAlignment="1" pivotButton="0" quotePrefix="0" xfId="57">
      <alignment horizontal="center"/>
    </xf>
    <xf numFmtId="166" fontId="48" fillId="0" borderId="39" applyAlignment="1" pivotButton="0" quotePrefix="0" xfId="57">
      <alignment horizontal="center"/>
    </xf>
    <xf numFmtId="166" fontId="48" fillId="0" borderId="40" applyAlignment="1" pivotButton="0" quotePrefix="0" xfId="57">
      <alignment horizontal="center"/>
    </xf>
    <xf numFmtId="166" fontId="48" fillId="0" borderId="29" applyAlignment="1" pivotButton="0" quotePrefix="0" xfId="57">
      <alignment horizontal="center"/>
    </xf>
    <xf numFmtId="166" fontId="46" fillId="0" borderId="42" applyAlignment="1" pivotButton="0" quotePrefix="0" xfId="57">
      <alignment horizontal="center"/>
    </xf>
    <xf numFmtId="166" fontId="46" fillId="0" borderId="43" applyAlignment="1" pivotButton="0" quotePrefix="0" xfId="57">
      <alignment horizontal="center"/>
    </xf>
    <xf numFmtId="166" fontId="46" fillId="0" borderId="44" applyAlignment="1" pivotButton="0" quotePrefix="0" xfId="57">
      <alignment horizontal="center"/>
    </xf>
    <xf numFmtId="0" fontId="43" fillId="0" borderId="13" applyAlignment="1" pivotButton="0" quotePrefix="0" xfId="57">
      <alignment horizontal="center"/>
    </xf>
    <xf numFmtId="174" fontId="47" fillId="38" borderId="0" applyAlignment="1" pivotButton="0" quotePrefix="0" xfId="59">
      <alignment horizontal="center"/>
    </xf>
    <xf numFmtId="174" fontId="62" fillId="38" borderId="0" applyAlignment="1" pivotButton="0" quotePrefix="0" xfId="59">
      <alignment horizontal="center"/>
    </xf>
    <xf numFmtId="0" fontId="84" fillId="0" borderId="66" applyAlignment="1" pivotButton="0" quotePrefix="0" xfId="0">
      <alignment horizontal="center" vertical="center"/>
    </xf>
    <xf numFmtId="173" fontId="44" fillId="37" borderId="11" applyAlignment="1" pivotButton="0" quotePrefix="0" xfId="0">
      <alignment horizontal="left"/>
    </xf>
    <xf numFmtId="174" fontId="46" fillId="37" borderId="11" applyAlignment="1" pivotButton="0" quotePrefix="0" xfId="0">
      <alignment horizontal="left"/>
    </xf>
    <xf numFmtId="175" fontId="46" fillId="37" borderId="11" pivotButton="0" quotePrefix="0" xfId="1"/>
    <xf numFmtId="169" fontId="61" fillId="0" borderId="0" applyAlignment="1" pivotButton="0" quotePrefix="0" xfId="1">
      <alignment horizontal="right" vertical="center"/>
    </xf>
    <xf numFmtId="169" fontId="61" fillId="0" borderId="0" applyAlignment="1" pivotButton="0" quotePrefix="0" xfId="1">
      <alignment vertical="center"/>
    </xf>
    <xf numFmtId="169" fontId="50" fillId="0" borderId="0" applyAlignment="1" pivotButton="0" quotePrefix="0" xfId="1">
      <alignment horizontal="centerContinuous" vertical="center"/>
    </xf>
    <xf numFmtId="169" fontId="86" fillId="0" borderId="0" applyAlignment="1" pivotButton="0" quotePrefix="0" xfId="1">
      <alignment horizontal="centerContinuous" vertical="center"/>
    </xf>
    <xf numFmtId="169" fontId="61" fillId="0" borderId="0" applyAlignment="1" pivotButton="0" quotePrefix="0" xfId="1">
      <alignment horizontal="right"/>
    </xf>
    <xf numFmtId="169" fontId="61" fillId="0" borderId="0" pivotButton="0" quotePrefix="0" xfId="1"/>
    <xf numFmtId="169" fontId="57" fillId="40" borderId="16" applyAlignment="1" pivotButton="0" quotePrefix="0" xfId="1">
      <alignment horizontal="center"/>
    </xf>
    <xf numFmtId="169" fontId="88" fillId="0" borderId="0" applyAlignment="1" pivotButton="0" quotePrefix="0" xfId="1">
      <alignment vertical="center"/>
    </xf>
    <xf numFmtId="169" fontId="88" fillId="0" borderId="0" applyAlignment="1" pivotButton="0" quotePrefix="0" xfId="1">
      <alignment horizontal="left" vertical="center"/>
    </xf>
    <xf numFmtId="172" fontId="42" fillId="0" borderId="0" pivotButton="0" quotePrefix="0" xfId="0"/>
    <xf numFmtId="172" fontId="44" fillId="0" borderId="0" pivotButton="0" quotePrefix="0" xfId="0"/>
    <xf numFmtId="172" fontId="44" fillId="0" borderId="0" pivotButton="0" quotePrefix="0" xfId="1"/>
    <xf numFmtId="169" fontId="44" fillId="0" borderId="0" pivotButton="0" quotePrefix="0" xfId="1"/>
    <xf numFmtId="172" fontId="54" fillId="0" borderId="0" applyAlignment="1" pivotButton="0" quotePrefix="0" xfId="48">
      <alignment horizontal="center"/>
    </xf>
    <xf numFmtId="166" fontId="44" fillId="0" borderId="0" pivotButton="0" quotePrefix="0" xfId="1"/>
    <xf numFmtId="169" fontId="44" fillId="0" borderId="0" applyAlignment="1" pivotButton="0" quotePrefix="0" xfId="1">
      <alignment horizontal="center"/>
    </xf>
    <xf numFmtId="172" fontId="46" fillId="0" borderId="10" pivotButton="0" quotePrefix="0" xfId="1"/>
    <xf numFmtId="169" fontId="46" fillId="0" borderId="0" pivotButton="0" quotePrefix="0" xfId="1"/>
    <xf numFmtId="169" fontId="42" fillId="0" borderId="0" pivotButton="0" quotePrefix="0" xfId="0"/>
    <xf numFmtId="172" fontId="46" fillId="0" borderId="12" pivotButton="0" quotePrefix="0" xfId="1"/>
    <xf numFmtId="166" fontId="46" fillId="0" borderId="10" pivotButton="0" quotePrefix="0" xfId="1"/>
    <xf numFmtId="169" fontId="42" fillId="0" borderId="0" pivotButton="0" quotePrefix="0" xfId="1"/>
    <xf numFmtId="172" fontId="44" fillId="0" borderId="0" applyAlignment="1" pivotButton="0" quotePrefix="0" xfId="1">
      <alignment horizontal="center"/>
    </xf>
    <xf numFmtId="169" fontId="42" fillId="41" borderId="0" pivotButton="0" quotePrefix="0" xfId="0"/>
    <xf numFmtId="172" fontId="44" fillId="0" borderId="45" pivotButton="0" quotePrefix="0" xfId="48"/>
    <xf numFmtId="43" fontId="46" fillId="0" borderId="0" applyAlignment="1" pivotButton="0" quotePrefix="0" xfId="59">
      <alignment horizontal="center"/>
    </xf>
    <xf numFmtId="43" fontId="49" fillId="0" borderId="0" applyAlignment="1" pivotButton="0" quotePrefix="0" xfId="59">
      <alignment horizontal="center"/>
    </xf>
    <xf numFmtId="180" fontId="42" fillId="0" borderId="0" pivotButton="0" quotePrefix="0" xfId="0"/>
    <xf numFmtId="172" fontId="44" fillId="0" borderId="0" pivotButton="0" quotePrefix="0" xfId="59"/>
    <xf numFmtId="166" fontId="42" fillId="0" borderId="0" pivotButton="0" quotePrefix="0" xfId="1"/>
    <xf numFmtId="172" fontId="48" fillId="0" borderId="0" applyAlignment="1" pivotButton="0" quotePrefix="0" xfId="48">
      <alignment horizontal="center"/>
    </xf>
    <xf numFmtId="169" fontId="54" fillId="0" borderId="0" applyAlignment="1" pivotButton="0" quotePrefix="0" xfId="1">
      <alignment horizontal="right"/>
    </xf>
    <xf numFmtId="178" fontId="42" fillId="0" borderId="0" pivotButton="0" quotePrefix="0" xfId="0"/>
    <xf numFmtId="178" fontId="44" fillId="0" borderId="0" pivotButton="0" quotePrefix="0" xfId="1"/>
    <xf numFmtId="169" fontId="46" fillId="0" borderId="10" pivotButton="0" quotePrefix="0" xfId="1"/>
    <xf numFmtId="178" fontId="46" fillId="0" borderId="0" pivotButton="0" quotePrefix="0" xfId="1"/>
    <xf numFmtId="180" fontId="44" fillId="0" borderId="0" pivotButton="0" quotePrefix="0" xfId="0"/>
    <xf numFmtId="178" fontId="44" fillId="0" borderId="45" pivotButton="0" quotePrefix="0" xfId="1"/>
    <xf numFmtId="169" fontId="46" fillId="0" borderId="12" pivotButton="0" quotePrefix="0" xfId="1"/>
    <xf numFmtId="166" fontId="46" fillId="0" borderId="45" pivotButton="0" quotePrefix="0" xfId="1"/>
    <xf numFmtId="169" fontId="44" fillId="33" borderId="0" pivotButton="0" quotePrefix="0" xfId="1"/>
    <xf numFmtId="169" fontId="49" fillId="33" borderId="0" applyAlignment="1" pivotButton="0" quotePrefix="0" xfId="1">
      <alignment horizontal="center"/>
    </xf>
    <xf numFmtId="169" fontId="46" fillId="33" borderId="0" pivotButton="0" quotePrefix="0" xfId="1"/>
    <xf numFmtId="166" fontId="42" fillId="0" borderId="0" applyAlignment="1" pivotButton="0" quotePrefix="0" xfId="0">
      <alignment horizontal="left"/>
    </xf>
    <xf numFmtId="169" fontId="44" fillId="33" borderId="0" pivotButton="0" quotePrefix="0" xfId="48"/>
    <xf numFmtId="172" fontId="43" fillId="0" borderId="13" pivotButton="0" quotePrefix="0" xfId="0"/>
    <xf numFmtId="171" fontId="52" fillId="0" borderId="0" applyAlignment="1" pivotButton="0" quotePrefix="0" xfId="57">
      <alignment horizontal="center" vertical="center"/>
    </xf>
    <xf numFmtId="171" fontId="53" fillId="0" borderId="0" applyAlignment="1" pivotButton="0" quotePrefix="0" xfId="57">
      <alignment horizontal="center" vertical="center"/>
    </xf>
    <xf numFmtId="171" fontId="47" fillId="0" borderId="0" applyAlignment="1" pivotButton="0" quotePrefix="0" xfId="57">
      <alignment horizontal="center" vertical="center"/>
    </xf>
    <xf numFmtId="171" fontId="55" fillId="0" borderId="0" applyAlignment="1" pivotButton="0" quotePrefix="0" xfId="57">
      <alignment horizontal="center"/>
    </xf>
    <xf numFmtId="166" fontId="46" fillId="0" borderId="14" applyAlignment="1" pivotButton="0" quotePrefix="0" xfId="1">
      <alignment horizontal="right"/>
    </xf>
    <xf numFmtId="177" fontId="44" fillId="0" borderId="0" applyAlignment="1" pivotButton="0" quotePrefix="0" xfId="1">
      <alignment horizontal="right"/>
    </xf>
    <xf numFmtId="166" fontId="46" fillId="0" borderId="0" pivotButton="0" quotePrefix="0" xfId="1"/>
    <xf numFmtId="166" fontId="46" fillId="0" borderId="0" applyAlignment="1" pivotButton="0" quotePrefix="0" xfId="1">
      <alignment horizontal="right"/>
    </xf>
    <xf numFmtId="166" fontId="44" fillId="0" borderId="0" applyAlignment="1" pivotButton="0" quotePrefix="0" xfId="1">
      <alignment horizontal="right"/>
    </xf>
    <xf numFmtId="166" fontId="56" fillId="0" borderId="0" applyAlignment="1" pivotButton="0" quotePrefix="0" xfId="1">
      <alignment horizontal="right"/>
    </xf>
    <xf numFmtId="166" fontId="46" fillId="41" borderId="0" pivotButton="0" quotePrefix="0" xfId="0"/>
    <xf numFmtId="0" fontId="0" fillId="0" borderId="45" pivotButton="0" quotePrefix="0" xfId="0"/>
    <xf numFmtId="169" fontId="78" fillId="0" borderId="0" applyAlignment="1" pivotButton="0" quotePrefix="0" xfId="1">
      <alignment horizontal="right"/>
    </xf>
    <xf numFmtId="169" fontId="78" fillId="0" borderId="0" pivotButton="0" quotePrefix="0" xfId="1"/>
    <xf numFmtId="181" fontId="80" fillId="0" borderId="0" applyAlignment="1" pivotButton="0" quotePrefix="0" xfId="1">
      <alignment horizontal="right"/>
    </xf>
    <xf numFmtId="169" fontId="78" fillId="0" borderId="0" applyAlignment="1" pivotButton="0" quotePrefix="0" xfId="1">
      <alignment horizontal="left"/>
    </xf>
    <xf numFmtId="169" fontId="82" fillId="42" borderId="12" applyAlignment="1" pivotButton="0" quotePrefix="0" xfId="1">
      <alignment horizontal="centerContinuous" vertical="center"/>
    </xf>
    <xf numFmtId="169" fontId="83" fillId="42" borderId="57" applyAlignment="1" pivotButton="0" quotePrefix="0" xfId="1">
      <alignment horizontal="centerContinuous" vertical="center"/>
    </xf>
    <xf numFmtId="166" fontId="78" fillId="0" borderId="0" applyAlignment="1" pivotButton="0" quotePrefix="0" xfId="0">
      <alignment horizontal="right"/>
    </xf>
    <xf numFmtId="166" fontId="78" fillId="0" borderId="59" applyAlignment="1" pivotButton="0" quotePrefix="0" xfId="0">
      <alignment horizontal="right"/>
    </xf>
    <xf numFmtId="169" fontId="43" fillId="35" borderId="10" applyAlignment="1" pivotButton="0" quotePrefix="0" xfId="1">
      <alignment horizontal="right"/>
    </xf>
    <xf numFmtId="169" fontId="43" fillId="35" borderId="68" applyAlignment="1" pivotButton="0" quotePrefix="0" xfId="1">
      <alignment horizontal="right"/>
    </xf>
    <xf numFmtId="169" fontId="78" fillId="0" borderId="0" pivotButton="0" quotePrefix="0" xfId="0"/>
    <xf numFmtId="166" fontId="42" fillId="0" borderId="0" pivotButton="0" quotePrefix="0" xfId="0"/>
    <xf numFmtId="166" fontId="42" fillId="0" borderId="0" applyAlignment="1" pivotButton="0" quotePrefix="0" xfId="0">
      <alignment horizontal="right"/>
    </xf>
    <xf numFmtId="165" fontId="44" fillId="0" borderId="0" applyAlignment="1" pivotButton="0" quotePrefix="0" xfId="57">
      <alignment horizontal="center"/>
    </xf>
    <xf numFmtId="166" fontId="46" fillId="0" borderId="0" pivotButton="0" quotePrefix="0" xfId="57"/>
    <xf numFmtId="166" fontId="44" fillId="0" borderId="0" applyAlignment="1" pivotButton="0" quotePrefix="0" xfId="57">
      <alignment horizontal="right"/>
    </xf>
    <xf numFmtId="165" fontId="47" fillId="0" borderId="15" applyAlignment="1" pivotButton="0" quotePrefix="0" xfId="57">
      <alignment horizontal="center"/>
    </xf>
    <xf numFmtId="166" fontId="46" fillId="0" borderId="16" pivotButton="0" quotePrefix="0" xfId="57"/>
    <xf numFmtId="166" fontId="46" fillId="0" borderId="17" applyAlignment="1" pivotButton="0" quotePrefix="0" xfId="57">
      <alignment horizontal="right"/>
    </xf>
    <xf numFmtId="165" fontId="47" fillId="0" borderId="18" applyAlignment="1" pivotButton="0" quotePrefix="0" xfId="57">
      <alignment horizontal="center"/>
    </xf>
    <xf numFmtId="167" fontId="46" fillId="36" borderId="19" applyAlignment="1" pivotButton="0" quotePrefix="0" xfId="60">
      <alignment horizontal="center"/>
    </xf>
    <xf numFmtId="166" fontId="46" fillId="36" borderId="0" pivotButton="0" quotePrefix="0" xfId="0"/>
    <xf numFmtId="166" fontId="46" fillId="36" borderId="0" pivotButton="0" quotePrefix="0" xfId="57"/>
    <xf numFmtId="166" fontId="46" fillId="36" borderId="19" applyAlignment="1" pivotButton="0" quotePrefix="0" xfId="60">
      <alignment horizontal="right"/>
    </xf>
    <xf numFmtId="165" fontId="44" fillId="0" borderId="18" applyAlignment="1" pivotButton="0" quotePrefix="0" xfId="57">
      <alignment horizontal="center"/>
    </xf>
    <xf numFmtId="166" fontId="44" fillId="0" borderId="19" applyAlignment="1" pivotButton="0" quotePrefix="0" xfId="57">
      <alignment horizontal="right"/>
    </xf>
    <xf numFmtId="166" fontId="44" fillId="0" borderId="41" applyAlignment="1" pivotButton="0" quotePrefix="0" xfId="57">
      <alignment horizontal="right"/>
    </xf>
    <xf numFmtId="166" fontId="46" fillId="0" borderId="13" pivotButton="0" quotePrefix="0" xfId="57"/>
    <xf numFmtId="166" fontId="46" fillId="0" borderId="11" applyAlignment="1" pivotButton="0" quotePrefix="0" xfId="59">
      <alignment horizontal="right"/>
    </xf>
    <xf numFmtId="165" fontId="46" fillId="0" borderId="23" applyAlignment="1" pivotButton="0" quotePrefix="0" xfId="57">
      <alignment horizontal="center"/>
    </xf>
    <xf numFmtId="0" fontId="0" fillId="0" borderId="24" pivotButton="0" quotePrefix="0" xfId="0"/>
    <xf numFmtId="166" fontId="46" fillId="0" borderId="24" pivotButton="0" quotePrefix="0" xfId="57"/>
    <xf numFmtId="164" fontId="44" fillId="0" borderId="28" applyAlignment="1" pivotButton="0" quotePrefix="0" xfId="57">
      <alignment horizontal="center"/>
    </xf>
    <xf numFmtId="166" fontId="44" fillId="0" borderId="27" pivotButton="0" quotePrefix="0" xfId="59"/>
    <xf numFmtId="166" fontId="44" fillId="0" borderId="20" applyAlignment="1" pivotButton="0" quotePrefix="0" xfId="59">
      <alignment horizontal="right"/>
    </xf>
    <xf numFmtId="164" fontId="44" fillId="0" borderId="30" applyAlignment="1" pivotButton="0" quotePrefix="0" xfId="57">
      <alignment horizontal="center"/>
    </xf>
    <xf numFmtId="166" fontId="44" fillId="0" borderId="30" pivotButton="0" quotePrefix="0" xfId="59"/>
    <xf numFmtId="166" fontId="44" fillId="0" borderId="30" applyAlignment="1" pivotButton="0" quotePrefix="0" xfId="59">
      <alignment horizontal="right"/>
    </xf>
    <xf numFmtId="164" fontId="44" fillId="0" borderId="32" applyAlignment="1" pivotButton="0" quotePrefix="0" xfId="57">
      <alignment horizontal="center"/>
    </xf>
    <xf numFmtId="166" fontId="44" fillId="0" borderId="34" applyAlignment="1" pivotButton="0" quotePrefix="0" xfId="59">
      <alignment horizontal="right"/>
    </xf>
    <xf numFmtId="0" fontId="0" fillId="0" borderId="13" pivotButton="0" quotePrefix="0" xfId="0"/>
    <xf numFmtId="0" fontId="0" fillId="0" borderId="25" pivotButton="0" quotePrefix="0" xfId="0"/>
    <xf numFmtId="166" fontId="46" fillId="0" borderId="0" applyAlignment="1" pivotButton="0" quotePrefix="0" xfId="59">
      <alignment horizontal="right"/>
    </xf>
    <xf numFmtId="164" fontId="42" fillId="0" borderId="28" applyAlignment="1" pivotButton="0" quotePrefix="0" xfId="57">
      <alignment horizontal="center"/>
    </xf>
    <xf numFmtId="166" fontId="44" fillId="0" borderId="30" applyAlignment="1" pivotButton="0" quotePrefix="0" xfId="59">
      <alignment horizontal="center"/>
    </xf>
    <xf numFmtId="166" fontId="44" fillId="0" borderId="27" applyAlignment="1" pivotButton="0" quotePrefix="0" xfId="59">
      <alignment horizontal="right"/>
    </xf>
    <xf numFmtId="166" fontId="44" fillId="0" borderId="35" applyAlignment="1" pivotButton="0" quotePrefix="0" xfId="59">
      <alignment horizontal="left"/>
    </xf>
    <xf numFmtId="166" fontId="44" fillId="0" borderId="36" pivotButton="0" quotePrefix="0" xfId="59"/>
    <xf numFmtId="166" fontId="44" fillId="0" borderId="34" applyAlignment="1" pivotButton="0" quotePrefix="0" xfId="59">
      <alignment horizontal="center"/>
    </xf>
    <xf numFmtId="166" fontId="46" fillId="0" borderId="11" applyAlignment="1" pivotButton="0" quotePrefix="0" xfId="59">
      <alignment horizontal="center"/>
    </xf>
    <xf numFmtId="166" fontId="46" fillId="0" borderId="25" applyAlignment="1" pivotButton="0" quotePrefix="0" xfId="59">
      <alignment horizontal="right"/>
    </xf>
    <xf numFmtId="165" fontId="43" fillId="0" borderId="23" applyAlignment="1" pivotButton="0" quotePrefix="0" xfId="57">
      <alignment horizontal="center"/>
    </xf>
    <xf numFmtId="166" fontId="44" fillId="33" borderId="28" applyAlignment="1" pivotButton="0" quotePrefix="0" xfId="59">
      <alignment horizontal="right"/>
    </xf>
    <xf numFmtId="166" fontId="44" fillId="0" borderId="28" applyAlignment="1" pivotButton="0" quotePrefix="0" xfId="59">
      <alignment horizontal="right"/>
    </xf>
    <xf numFmtId="166" fontId="44" fillId="33" borderId="27" applyAlignment="1" pivotButton="0" quotePrefix="0" xfId="59">
      <alignment horizontal="right"/>
    </xf>
    <xf numFmtId="166" fontId="46" fillId="0" borderId="11" pivotButton="0" quotePrefix="0" xfId="59"/>
    <xf numFmtId="166" fontId="46" fillId="0" borderId="0" applyAlignment="1" pivotButton="0" quotePrefix="0" xfId="59">
      <alignment horizontal="center"/>
    </xf>
    <xf numFmtId="166" fontId="44" fillId="36" borderId="27" pivotButton="0" quotePrefix="0" xfId="59"/>
    <xf numFmtId="166" fontId="44" fillId="33" borderId="30" pivotButton="0" quotePrefix="0" xfId="59"/>
    <xf numFmtId="166" fontId="44" fillId="0" borderId="0" applyAlignment="1" pivotButton="0" quotePrefix="0" xfId="57">
      <alignment horizontal="center"/>
    </xf>
    <xf numFmtId="166" fontId="44" fillId="0" borderId="21" applyAlignment="1" pivotButton="0" quotePrefix="0" xfId="59">
      <alignment horizontal="right"/>
    </xf>
    <xf numFmtId="166" fontId="46" fillId="0" borderId="14" pivotButton="0" quotePrefix="0" xfId="57"/>
    <xf numFmtId="166" fontId="46" fillId="0" borderId="38" applyAlignment="1" pivotButton="0" quotePrefix="0" xfId="59">
      <alignment horizontal="right"/>
    </xf>
    <xf numFmtId="166" fontId="48" fillId="0" borderId="0" pivotButton="0" quotePrefix="0" xfId="57"/>
    <xf numFmtId="166" fontId="48" fillId="0" borderId="19" pivotButton="0" quotePrefix="0" xfId="57"/>
    <xf numFmtId="165" fontId="48" fillId="0" borderId="27" applyAlignment="1" pivotButton="0" quotePrefix="0" xfId="57">
      <alignment horizontal="center"/>
    </xf>
    <xf numFmtId="0" fontId="48" fillId="0" borderId="27" applyAlignment="1" pivotButton="0" quotePrefix="0" xfId="57">
      <alignment horizontal="center"/>
    </xf>
    <xf numFmtId="0" fontId="0" fillId="0" borderId="29" pivotButton="0" quotePrefix="0" xfId="0"/>
    <xf numFmtId="166" fontId="48" fillId="0" borderId="27" applyAlignment="1" pivotButton="0" quotePrefix="0" xfId="57">
      <alignment horizontal="center"/>
    </xf>
    <xf numFmtId="0" fontId="0" fillId="0" borderId="40" pivotButton="0" quotePrefix="0" xfId="0"/>
    <xf numFmtId="165" fontId="46" fillId="0" borderId="26" applyAlignment="1" pivotButton="0" quotePrefix="0" xfId="57">
      <alignment horizontal="center"/>
    </xf>
    <xf numFmtId="166" fontId="46" fillId="0" borderId="32" applyAlignment="1" pivotButton="0" quotePrefix="0" xfId="57">
      <alignment horizontal="center"/>
    </xf>
    <xf numFmtId="0" fontId="0" fillId="0" borderId="43" pivotButton="0" quotePrefix="0" xfId="0"/>
    <xf numFmtId="0" fontId="0" fillId="0" borderId="44" pivotButton="0" quotePrefix="0" xfId="0"/>
    <xf numFmtId="166" fontId="46" fillId="37" borderId="11" applyAlignment="1" pivotButton="0" quotePrefix="0" xfId="59">
      <alignment horizontal="right"/>
    </xf>
    <xf numFmtId="165" fontId="44" fillId="0" borderId="0" applyAlignment="1" pivotButton="0" quotePrefix="0" xfId="57">
      <alignment horizontal="left"/>
    </xf>
    <xf numFmtId="166" fontId="44" fillId="0" borderId="0" applyAlignment="1" pivotButton="0" quotePrefix="0" xfId="59">
      <alignment horizontal="right"/>
    </xf>
    <xf numFmtId="165" fontId="46" fillId="0" borderId="11" applyAlignment="1" pivotButton="0" quotePrefix="0" xfId="57">
      <alignment horizontal="center"/>
    </xf>
    <xf numFmtId="166" fontId="46" fillId="0" borderId="17" applyAlignment="1" pivotButton="0" quotePrefix="0" xfId="57">
      <alignment horizontal="center"/>
    </xf>
    <xf numFmtId="166" fontId="46" fillId="0" borderId="0" applyAlignment="1" pivotButton="0" quotePrefix="0" xfId="289">
      <alignment horizontal="left"/>
    </xf>
    <xf numFmtId="170" fontId="44" fillId="36" borderId="30" applyAlignment="1" pivotButton="0" quotePrefix="0" xfId="59">
      <alignment horizontal="center"/>
    </xf>
    <xf numFmtId="166" fontId="42" fillId="0" borderId="30" pivotButton="0" quotePrefix="0" xfId="59"/>
    <xf numFmtId="169" fontId="42" fillId="0" borderId="30" pivotButton="0" quotePrefix="0" xfId="1"/>
    <xf numFmtId="166" fontId="44" fillId="0" borderId="30" applyAlignment="1" pivotButton="0" quotePrefix="0" xfId="57">
      <alignment horizontal="right"/>
    </xf>
    <xf numFmtId="43" fontId="44" fillId="0" borderId="0" pivotButton="0" quotePrefix="0" xfId="59"/>
    <xf numFmtId="165" fontId="46" fillId="0" borderId="13" applyAlignment="1" pivotButton="0" quotePrefix="0" xfId="57">
      <alignment horizontal="center"/>
    </xf>
    <xf numFmtId="166" fontId="46" fillId="0" borderId="13" applyAlignment="1" pivotButton="0" quotePrefix="0" xfId="57">
      <alignment horizontal="center"/>
    </xf>
    <xf numFmtId="166" fontId="46" fillId="33" borderId="13" applyAlignment="1" pivotButton="0" quotePrefix="0" xfId="59">
      <alignment horizontal="center"/>
    </xf>
    <xf numFmtId="166" fontId="46" fillId="33" borderId="13" applyAlignment="1" pivotButton="0" quotePrefix="0" xfId="59">
      <alignment horizontal="right"/>
    </xf>
    <xf numFmtId="166" fontId="44" fillId="37" borderId="11" applyAlignment="1" pivotButton="0" quotePrefix="0" xfId="59">
      <alignment horizontal="right"/>
    </xf>
    <xf numFmtId="43" fontId="44" fillId="0" borderId="0" applyAlignment="1" pivotButton="0" quotePrefix="0" xfId="59">
      <alignment horizontal="center"/>
    </xf>
    <xf numFmtId="166" fontId="44" fillId="0" borderId="0" pivotButton="0" quotePrefix="0" xfId="57"/>
    <xf numFmtId="170" fontId="44" fillId="0" borderId="29" applyAlignment="1" pivotButton="0" quotePrefix="0" xfId="0">
      <alignment horizontal="center"/>
    </xf>
    <xf numFmtId="43" fontId="44" fillId="0" borderId="30" pivotButton="0" quotePrefix="0" xfId="59"/>
    <xf numFmtId="169" fontId="44" fillId="0" borderId="0" pivotButton="0" quotePrefix="0" xfId="57"/>
    <xf numFmtId="166" fontId="46" fillId="36" borderId="0" applyAlignment="1" pivotButton="0" quotePrefix="0" xfId="0">
      <alignment horizontal="left"/>
    </xf>
    <xf numFmtId="168" fontId="44" fillId="36" borderId="29" applyAlignment="1" pivotButton="0" quotePrefix="0" xfId="0">
      <alignment horizontal="center"/>
    </xf>
    <xf numFmtId="43" fontId="44" fillId="36" borderId="29" applyAlignment="1" pivotButton="0" quotePrefix="0" xfId="59">
      <alignment horizontal="right"/>
    </xf>
    <xf numFmtId="169" fontId="42" fillId="0" borderId="29" pivotButton="0" quotePrefix="0" xfId="1"/>
    <xf numFmtId="169" fontId="44" fillId="0" borderId="29" applyAlignment="1" pivotButton="0" quotePrefix="0" xfId="1">
      <alignment horizontal="right"/>
    </xf>
    <xf numFmtId="169" fontId="44" fillId="0" borderId="29" pivotButton="0" quotePrefix="0" xfId="1"/>
    <xf numFmtId="168" fontId="44" fillId="36" borderId="29" applyAlignment="1" pivotButton="0" quotePrefix="0" xfId="0">
      <alignment horizontal="right"/>
    </xf>
    <xf numFmtId="165" fontId="46" fillId="0" borderId="22" applyAlignment="1" pivotButton="0" quotePrefix="0" xfId="57">
      <alignment horizontal="center"/>
    </xf>
    <xf numFmtId="165" fontId="46" fillId="0" borderId="25" applyAlignment="1" pivotButton="0" quotePrefix="0" xfId="57">
      <alignment horizontal="center"/>
    </xf>
    <xf numFmtId="170" fontId="59" fillId="36" borderId="30" applyAlignment="1" pivotButton="0" quotePrefix="0" xfId="1">
      <alignment horizontal="center"/>
    </xf>
    <xf numFmtId="169" fontId="59" fillId="36" borderId="27" applyAlignment="1" pivotButton="0" quotePrefix="0" xfId="104">
      <alignment horizontal="right"/>
    </xf>
    <xf numFmtId="169" fontId="44" fillId="36" borderId="29" pivotButton="0" quotePrefix="0" xfId="1"/>
    <xf numFmtId="170" fontId="44" fillId="0" borderId="32" applyAlignment="1" pivotButton="0" quotePrefix="0" xfId="57">
      <alignment horizontal="center"/>
    </xf>
    <xf numFmtId="166" fontId="44" fillId="33" borderId="34" pivotButton="0" quotePrefix="0" xfId="59"/>
    <xf numFmtId="165" fontId="43" fillId="0" borderId="13" applyAlignment="1" pivotButton="0" quotePrefix="0" xfId="57">
      <alignment horizontal="center"/>
    </xf>
    <xf numFmtId="170" fontId="44" fillId="36" borderId="30" applyAlignment="1" pivotButton="0" quotePrefix="0" xfId="1">
      <alignment horizontal="center"/>
    </xf>
    <xf numFmtId="169" fontId="44" fillId="36" borderId="27" applyAlignment="1" pivotButton="0" quotePrefix="0" xfId="104">
      <alignment horizontal="right"/>
    </xf>
    <xf numFmtId="170" fontId="44" fillId="36" borderId="29" applyAlignment="1" pivotButton="0" quotePrefix="0" xfId="0">
      <alignment horizontal="center"/>
    </xf>
    <xf numFmtId="169" fontId="44" fillId="36" borderId="29" applyAlignment="1" pivotButton="0" quotePrefix="0" xfId="1">
      <alignment horizontal="right"/>
    </xf>
    <xf numFmtId="169" fontId="59" fillId="36" borderId="29" applyAlignment="1" pivotButton="0" quotePrefix="0" xfId="1">
      <alignment horizontal="right"/>
    </xf>
    <xf numFmtId="166" fontId="44" fillId="36" borderId="29" applyAlignment="1" pivotButton="0" quotePrefix="0" xfId="104">
      <alignment horizontal="right"/>
    </xf>
    <xf numFmtId="166" fontId="44" fillId="36" borderId="29" pivotButton="0" quotePrefix="0" xfId="105"/>
    <xf numFmtId="164" fontId="59" fillId="0" borderId="29" applyAlignment="1" pivotButton="0" quotePrefix="0" xfId="57">
      <alignment horizontal="center"/>
    </xf>
    <xf numFmtId="169" fontId="59" fillId="33" borderId="29" applyAlignment="1" pivotButton="0" quotePrefix="0" xfId="1">
      <alignment horizontal="right"/>
    </xf>
    <xf numFmtId="43" fontId="44" fillId="0" borderId="0" pivotButton="0" quotePrefix="0" xfId="57"/>
    <xf numFmtId="43" fontId="44" fillId="0" borderId="0" applyAlignment="1" pivotButton="0" quotePrefix="0" xfId="59">
      <alignment horizontal="left"/>
    </xf>
    <xf numFmtId="168" fontId="44" fillId="36" borderId="29" applyAlignment="1" pivotButton="0" quotePrefix="1" xfId="0">
      <alignment horizontal="right"/>
    </xf>
    <xf numFmtId="43" fontId="44" fillId="0" borderId="29" applyAlignment="1" pivotButton="0" quotePrefix="0" xfId="59">
      <alignment horizontal="right"/>
    </xf>
    <xf numFmtId="170" fontId="44" fillId="36" borderId="29" applyAlignment="1" pivotButton="0" quotePrefix="0" xfId="0">
      <alignment horizontal="right"/>
    </xf>
    <xf numFmtId="43" fontId="61" fillId="0" borderId="0" pivotButton="0" quotePrefix="0" xfId="59"/>
    <xf numFmtId="43" fontId="61" fillId="36" borderId="0" pivotButton="0" quotePrefix="0" xfId="59"/>
    <xf numFmtId="174" fontId="47" fillId="38" borderId="0" applyAlignment="1" pivotButton="0" quotePrefix="0" xfId="59">
      <alignment horizontal="center"/>
    </xf>
    <xf numFmtId="43" fontId="61" fillId="36" borderId="0" applyAlignment="1" pivotButton="0" quotePrefix="0" xfId="59">
      <alignment horizontal="center"/>
    </xf>
    <xf numFmtId="43" fontId="63" fillId="39" borderId="47" applyAlignment="1" pivotButton="0" quotePrefix="0" xfId="59">
      <alignment horizontal="center" vertical="center" wrapText="1"/>
    </xf>
    <xf numFmtId="43" fontId="63" fillId="33" borderId="0" applyAlignment="1" pivotButton="0" quotePrefix="0" xfId="59">
      <alignment vertical="center" wrapText="1"/>
    </xf>
    <xf numFmtId="43" fontId="61" fillId="33" borderId="0" pivotButton="0" quotePrefix="0" xfId="59"/>
    <xf numFmtId="169" fontId="61" fillId="33" borderId="0" pivotButton="0" quotePrefix="0" xfId="57"/>
    <xf numFmtId="43" fontId="69" fillId="0" borderId="0" pivotButton="0" quotePrefix="0" xfId="59"/>
    <xf numFmtId="43" fontId="69" fillId="33" borderId="0" pivotButton="0" quotePrefix="0" xfId="59"/>
    <xf numFmtId="169" fontId="69" fillId="33" borderId="0" pivotButton="0" quotePrefix="0" xfId="57"/>
    <xf numFmtId="43" fontId="63" fillId="39" borderId="50" pivotButton="0" quotePrefix="0" xfId="59"/>
    <xf numFmtId="169" fontId="63" fillId="39" borderId="50" pivotButton="0" quotePrefix="0" xfId="1"/>
    <xf numFmtId="43" fontId="63" fillId="39" borderId="51" pivotButton="0" quotePrefix="0" xfId="59"/>
    <xf numFmtId="169" fontId="61" fillId="0" borderId="0" pivotButton="0" quotePrefix="0" xfId="57"/>
    <xf numFmtId="43" fontId="63" fillId="43" borderId="0" pivotButton="0" quotePrefix="0" xfId="59"/>
    <xf numFmtId="43" fontId="63" fillId="39" borderId="53" applyAlignment="1" pivotButton="0" quotePrefix="0" xfId="59">
      <alignment horizontal="center"/>
    </xf>
    <xf numFmtId="43" fontId="63" fillId="39" borderId="53" pivotButton="0" quotePrefix="0" xfId="59"/>
    <xf numFmtId="43" fontId="63" fillId="39" borderId="54" pivotButton="0" quotePrefix="0" xfId="59"/>
    <xf numFmtId="169" fontId="61" fillId="0" borderId="0" applyAlignment="1" pivotButton="0" quotePrefix="0" xfId="57">
      <alignment horizontal="center"/>
    </xf>
    <xf numFmtId="43" fontId="61" fillId="0" borderId="0" pivotButton="0" quotePrefix="0" xfId="57"/>
    <xf numFmtId="43" fontId="61" fillId="0" borderId="0" applyAlignment="1" pivotButton="0" quotePrefix="0" xfId="57">
      <alignment horizontal="center"/>
    </xf>
    <xf numFmtId="43" fontId="61" fillId="0" borderId="0" applyAlignment="1" pivotButton="0" quotePrefix="0" xfId="67">
      <alignment horizontal="center"/>
    </xf>
    <xf numFmtId="43" fontId="63" fillId="0" borderId="0" pivotButton="0" quotePrefix="0" xfId="59"/>
    <xf numFmtId="43" fontId="61" fillId="0" borderId="0" applyAlignment="1" pivotButton="0" quotePrefix="0" xfId="59">
      <alignment horizontal="center"/>
    </xf>
    <xf numFmtId="43" fontId="61" fillId="0" borderId="0" applyAlignment="1" pivotButton="0" quotePrefix="0" xfId="59">
      <alignment horizontal="right"/>
    </xf>
    <xf numFmtId="166" fontId="46" fillId="0" borderId="0" applyAlignment="1" pivotButton="0" quotePrefix="0" xfId="57">
      <alignment horizontal="center"/>
    </xf>
    <xf numFmtId="167" fontId="46" fillId="0" borderId="0" applyAlignment="1" pivotButton="0" quotePrefix="0" xfId="60">
      <alignment horizontal="center"/>
    </xf>
    <xf numFmtId="166" fontId="42" fillId="0" borderId="19" applyAlignment="1" pivotButton="0" quotePrefix="0" xfId="0">
      <alignment horizontal="right"/>
    </xf>
    <xf numFmtId="166" fontId="42" fillId="0" borderId="41" applyAlignment="1" pivotButton="0" quotePrefix="0" xfId="0">
      <alignment horizontal="right"/>
    </xf>
    <xf numFmtId="166" fontId="44" fillId="33" borderId="29" applyAlignment="1" pivotButton="0" quotePrefix="0" xfId="1">
      <alignment horizontal="right"/>
    </xf>
    <xf numFmtId="166" fontId="46" fillId="0" borderId="11" applyAlignment="1" pivotButton="0" quotePrefix="0" xfId="1">
      <alignment horizontal="center"/>
    </xf>
    <xf numFmtId="166" fontId="46" fillId="0" borderId="11" applyAlignment="1" pivotButton="0" quotePrefix="0" xfId="1">
      <alignment horizontal="right"/>
    </xf>
    <xf numFmtId="166" fontId="48" fillId="0" borderId="0" applyAlignment="1" pivotButton="0" quotePrefix="0" xfId="57">
      <alignment horizontal="center"/>
    </xf>
    <xf numFmtId="166" fontId="46" fillId="33" borderId="13" applyAlignment="1" pivotButton="0" quotePrefix="0" xfId="105">
      <alignment horizontal="right"/>
    </xf>
    <xf numFmtId="166" fontId="46" fillId="0" borderId="0" applyAlignment="1" pivotButton="0" quotePrefix="0" xfId="105">
      <alignment horizontal="right"/>
    </xf>
    <xf numFmtId="166" fontId="44" fillId="33" borderId="34" pivotButton="0" quotePrefix="0" xfId="1"/>
    <xf numFmtId="166" fontId="44" fillId="33" borderId="34" applyAlignment="1" pivotButton="0" quotePrefix="0" xfId="1">
      <alignment horizontal="center"/>
    </xf>
    <xf numFmtId="166" fontId="44" fillId="0" borderId="27" applyAlignment="1" pivotButton="0" quotePrefix="0" xfId="1">
      <alignment horizontal="right"/>
    </xf>
    <xf numFmtId="166" fontId="44" fillId="36" borderId="29" applyAlignment="1" pivotButton="0" quotePrefix="0" xfId="59">
      <alignment horizontal="right"/>
    </xf>
    <xf numFmtId="166" fontId="44" fillId="36" borderId="29" pivotButton="0" quotePrefix="0" xfId="59"/>
    <xf numFmtId="166" fontId="46" fillId="36" borderId="0" applyAlignment="1" pivotButton="0" quotePrefix="0" xfId="0">
      <alignment horizontal="center"/>
    </xf>
    <xf numFmtId="164" fontId="44" fillId="0" borderId="30" applyAlignment="1" pivotButton="0" quotePrefix="0" xfId="57">
      <alignment horizontal="left"/>
    </xf>
    <xf numFmtId="169" fontId="44" fillId="33" borderId="27" applyAlignment="1" pivotButton="0" quotePrefix="0" xfId="1">
      <alignment horizontal="right"/>
    </xf>
    <xf numFmtId="169" fontId="44" fillId="0" borderId="27" applyAlignment="1" pivotButton="0" quotePrefix="0" xfId="1">
      <alignment horizontal="right"/>
    </xf>
    <xf numFmtId="43" fontId="42" fillId="0" borderId="0" pivotButton="0" quotePrefix="0" xfId="0"/>
    <xf numFmtId="166" fontId="46" fillId="0" borderId="0" applyAlignment="1" pivotButton="0" quotePrefix="0" xfId="1">
      <alignment horizontal="left"/>
    </xf>
    <xf numFmtId="170" fontId="59" fillId="0" borderId="29" applyAlignment="1" pivotButton="0" quotePrefix="0" xfId="0">
      <alignment horizontal="center"/>
    </xf>
    <xf numFmtId="169" fontId="59" fillId="0" borderId="29" applyAlignment="1" pivotButton="0" quotePrefix="0" xfId="104">
      <alignment horizontal="right"/>
    </xf>
    <xf numFmtId="169" fontId="59" fillId="0" borderId="29" pivotButton="0" quotePrefix="0" xfId="105"/>
    <xf numFmtId="166" fontId="46" fillId="0" borderId="0" pivotButton="0" quotePrefix="0" xfId="104"/>
    <xf numFmtId="166" fontId="46" fillId="0" borderId="16" pivotButton="0" quotePrefix="0" xfId="104"/>
    <xf numFmtId="166" fontId="46" fillId="36" borderId="0" pivotButton="0" quotePrefix="0" xfId="104"/>
    <xf numFmtId="166" fontId="46" fillId="0" borderId="13" applyAlignment="1" pivotButton="0" quotePrefix="0" xfId="104">
      <alignment horizontal="center"/>
    </xf>
    <xf numFmtId="166" fontId="46" fillId="33" borderId="13" applyAlignment="1" pivotButton="0" quotePrefix="0" xfId="105">
      <alignment horizontal="center"/>
    </xf>
    <xf numFmtId="166" fontId="44" fillId="0" borderId="29" applyAlignment="1" pivotButton="0" quotePrefix="0" xfId="1">
      <alignment horizontal="right"/>
    </xf>
    <xf numFmtId="166" fontId="46" fillId="0" borderId="22" pivotButton="0" quotePrefix="0" xfId="57"/>
    <xf numFmtId="166" fontId="46" fillId="0" borderId="25" pivotButton="0" quotePrefix="0" xfId="57"/>
    <xf numFmtId="0" fontId="0" fillId="0" borderId="66" pivotButton="0" quotePrefix="0" xfId="0"/>
    <xf numFmtId="166" fontId="44" fillId="33" borderId="34" applyAlignment="1" pivotButton="0" quotePrefix="0" xfId="59">
      <alignment horizontal="center"/>
    </xf>
    <xf numFmtId="164" fontId="59" fillId="0" borderId="30" applyAlignment="1" pivotButton="0" quotePrefix="0" xfId="57">
      <alignment horizontal="center"/>
    </xf>
    <xf numFmtId="169" fontId="59" fillId="33" borderId="27" applyAlignment="1" pivotButton="0" quotePrefix="0" xfId="1">
      <alignment horizontal="right"/>
    </xf>
    <xf numFmtId="43" fontId="59" fillId="0" borderId="27" applyAlignment="1" pivotButton="0" quotePrefix="0" xfId="59">
      <alignment horizontal="right"/>
    </xf>
    <xf numFmtId="43" fontId="59" fillId="33" borderId="27" applyAlignment="1" pivotButton="0" quotePrefix="0" xfId="59">
      <alignment horizontal="right"/>
    </xf>
    <xf numFmtId="168" fontId="59" fillId="36" borderId="29" applyAlignment="1" pivotButton="0" quotePrefix="0" xfId="0">
      <alignment horizontal="center"/>
    </xf>
    <xf numFmtId="169" fontId="59" fillId="36" borderId="29" pivotButton="0" quotePrefix="0" xfId="1"/>
    <xf numFmtId="0" fontId="89" fillId="44" borderId="0" applyAlignment="1" pivotButton="0" quotePrefix="0" xfId="0">
      <alignment horizontal="center" vertical="center"/>
    </xf>
    <xf numFmtId="0" fontId="0" fillId="45" borderId="0" pivotButton="0" quotePrefix="0" xfId="0"/>
    <xf numFmtId="0" fontId="90" fillId="46" borderId="70" applyAlignment="1" pivotButton="0" quotePrefix="1" xfId="0">
      <alignment horizontal="center" vertical="center" wrapText="1"/>
    </xf>
    <xf numFmtId="0" fontId="90" fillId="46" borderId="70" applyAlignment="1" pivotButton="0" quotePrefix="0" xfId="0">
      <alignment horizontal="center" vertical="center" wrapText="1"/>
    </xf>
    <xf numFmtId="169" fontId="90" fillId="46" borderId="70" applyAlignment="1" pivotButton="0" quotePrefix="0" xfId="1">
      <alignment horizontal="center" vertical="center" wrapText="1"/>
    </xf>
    <xf numFmtId="0" fontId="88" fillId="0" borderId="71" applyAlignment="1" pivotButton="0" quotePrefix="0" xfId="0">
      <alignment horizontal="left" vertical="center" wrapText="1"/>
    </xf>
    <xf numFmtId="4" fontId="88" fillId="0" borderId="71" applyAlignment="1" pivotButton="0" quotePrefix="0" xfId="0">
      <alignment horizontal="left" vertical="center"/>
    </xf>
    <xf numFmtId="182" fontId="88" fillId="0" borderId="71" applyAlignment="1" pivotButton="0" quotePrefix="0" xfId="1">
      <alignment horizontal="right"/>
    </xf>
    <xf numFmtId="169" fontId="88" fillId="0" borderId="71" applyAlignment="1" pivotButton="0" quotePrefix="0" xfId="1">
      <alignment horizontal="left" vertical="center"/>
    </xf>
    <xf numFmtId="169" fontId="88" fillId="0" borderId="71" applyAlignment="1" pivotButton="0" quotePrefix="0" xfId="1">
      <alignment vertical="center"/>
    </xf>
    <xf numFmtId="0" fontId="88" fillId="47" borderId="71" applyAlignment="1" pivotButton="0" quotePrefix="0" xfId="0">
      <alignment horizontal="left" vertical="center" wrapText="1"/>
    </xf>
    <xf numFmtId="4" fontId="88" fillId="47" borderId="71" applyAlignment="1" pivotButton="0" quotePrefix="0" xfId="0">
      <alignment horizontal="left" vertical="center"/>
    </xf>
    <xf numFmtId="182" fontId="88" fillId="47" borderId="71" applyAlignment="1" pivotButton="0" quotePrefix="0" xfId="1">
      <alignment horizontal="right"/>
    </xf>
    <xf numFmtId="169" fontId="88" fillId="47" borderId="71" applyAlignment="1" pivotButton="0" quotePrefix="0" xfId="1">
      <alignment horizontal="left" vertical="center"/>
    </xf>
    <xf numFmtId="169" fontId="88" fillId="47" borderId="71" applyAlignment="1" pivotButton="0" quotePrefix="0" xfId="1">
      <alignment vertical="center"/>
    </xf>
    <xf numFmtId="0" fontId="0" fillId="0" borderId="71" pivotButton="0" quotePrefix="0" xfId="0"/>
    <xf numFmtId="0" fontId="0" fillId="47" borderId="71" pivotButton="0" quotePrefix="0" xfId="0"/>
    <xf numFmtId="182" fontId="0" fillId="47" borderId="71" applyAlignment="1" pivotButton="0" quotePrefix="0" xfId="0">
      <alignment horizontal="right"/>
    </xf>
    <xf numFmtId="0" fontId="90" fillId="46" borderId="70" applyAlignment="1" pivotButton="0" quotePrefix="0" xfId="48">
      <alignment horizontal="center" vertical="center" wrapText="1"/>
    </xf>
    <xf numFmtId="0" fontId="47" fillId="0" borderId="71" applyAlignment="1" pivotButton="0" quotePrefix="0" xfId="48">
      <alignment horizontal="center"/>
    </xf>
    <xf numFmtId="0" fontId="44" fillId="47" borderId="71" pivotButton="0" quotePrefix="0" xfId="48"/>
    <xf numFmtId="0" fontId="48" fillId="47" borderId="71" applyAlignment="1" pivotButton="0" quotePrefix="0" xfId="48">
      <alignment horizontal="center"/>
    </xf>
    <xf numFmtId="0" fontId="44" fillId="47" borderId="71" pivotButton="0" quotePrefix="0" xfId="0"/>
    <xf numFmtId="0" fontId="48" fillId="0" borderId="71" applyAlignment="1" pivotButton="0" quotePrefix="0" xfId="48">
      <alignment horizontal="center"/>
    </xf>
    <xf numFmtId="172" fontId="48" fillId="47" borderId="71" applyAlignment="1" pivotButton="0" quotePrefix="0" xfId="48">
      <alignment horizontal="center"/>
    </xf>
    <xf numFmtId="172" fontId="54" fillId="0" borderId="71" applyAlignment="1" pivotButton="0" quotePrefix="0" xfId="48">
      <alignment horizontal="center"/>
    </xf>
    <xf numFmtId="0" fontId="58" fillId="47" borderId="71" pivotButton="0" quotePrefix="0" xfId="48"/>
    <xf numFmtId="178" fontId="42" fillId="47" borderId="71" pivotButton="0" quotePrefix="0" xfId="0"/>
    <xf numFmtId="169" fontId="44" fillId="47" borderId="71" pivotButton="0" quotePrefix="0" xfId="1"/>
    <xf numFmtId="0" fontId="49" fillId="0" borderId="71" applyAlignment="1" pivotButton="0" quotePrefix="0" xfId="51">
      <alignment horizontal="left"/>
    </xf>
    <xf numFmtId="0" fontId="44" fillId="0" borderId="71" pivotButton="0" quotePrefix="0" xfId="48"/>
    <xf numFmtId="166" fontId="44" fillId="0" borderId="71" pivotButton="0" quotePrefix="0" xfId="1"/>
    <xf numFmtId="0" fontId="49" fillId="47" borderId="71" applyAlignment="1" pivotButton="0" quotePrefix="0" xfId="49">
      <alignment horizontal="left"/>
    </xf>
    <xf numFmtId="0" fontId="44" fillId="47" borderId="71" applyAlignment="1" pivotButton="0" quotePrefix="0" xfId="48">
      <alignment horizontal="center"/>
    </xf>
    <xf numFmtId="169" fontId="44" fillId="47" borderId="71" applyAlignment="1" pivotButton="0" quotePrefix="0" xfId="1">
      <alignment horizontal="center"/>
    </xf>
    <xf numFmtId="166" fontId="44" fillId="47" borderId="71" pivotButton="0" quotePrefix="0" xfId="1"/>
    <xf numFmtId="178" fontId="44" fillId="47" borderId="71" pivotButton="0" quotePrefix="0" xfId="1"/>
    <xf numFmtId="0" fontId="49" fillId="47" borderId="71" applyAlignment="1" pivotButton="0" quotePrefix="0" xfId="51">
      <alignment horizontal="left"/>
    </xf>
    <xf numFmtId="0" fontId="46" fillId="0" borderId="71" pivotButton="0" quotePrefix="0" xfId="48"/>
    <xf numFmtId="166" fontId="46" fillId="0" borderId="71" pivotButton="0" quotePrefix="0" xfId="1"/>
    <xf numFmtId="0" fontId="46" fillId="47" borderId="71" pivotButton="0" quotePrefix="0" xfId="48"/>
    <xf numFmtId="0" fontId="46" fillId="47" borderId="71" applyAlignment="1" pivotButton="0" quotePrefix="0" xfId="48">
      <alignment horizontal="center"/>
    </xf>
    <xf numFmtId="169" fontId="46" fillId="47" borderId="71" pivotButton="0" quotePrefix="0" xfId="1"/>
    <xf numFmtId="166" fontId="46" fillId="47" borderId="71" pivotButton="0" quotePrefix="0" xfId="1"/>
    <xf numFmtId="0" fontId="54" fillId="47" borderId="71" pivotButton="0" quotePrefix="0" xfId="48"/>
    <xf numFmtId="0" fontId="49" fillId="0" borderId="71" applyAlignment="1" pivotButton="0" quotePrefix="0" xfId="49">
      <alignment horizontal="left"/>
    </xf>
    <xf numFmtId="4" fontId="44" fillId="47" borderId="71" pivotButton="0" quotePrefix="0" xfId="0"/>
    <xf numFmtId="9" fontId="44" fillId="47" borderId="71" pivotButton="0" quotePrefix="0" xfId="0"/>
    <xf numFmtId="0" fontId="44" fillId="47" borderId="71" applyAlignment="1" pivotButton="0" quotePrefix="0" xfId="401">
      <alignment horizontal="left" vertical="top"/>
    </xf>
    <xf numFmtId="180" fontId="44" fillId="47" borderId="71" pivotButton="0" quotePrefix="0" xfId="0"/>
    <xf numFmtId="172" fontId="44" fillId="47" borderId="71" pivotButton="0" quotePrefix="0" xfId="48"/>
    <xf numFmtId="43" fontId="46" fillId="0" borderId="71" applyAlignment="1" pivotButton="0" quotePrefix="0" xfId="59">
      <alignment horizontal="center"/>
    </xf>
    <xf numFmtId="43" fontId="49" fillId="47" borderId="71" applyAlignment="1" pivotButton="0" quotePrefix="0" xfId="59">
      <alignment horizontal="center"/>
    </xf>
    <xf numFmtId="43" fontId="49" fillId="0" borderId="71" applyAlignment="1" pivotButton="0" quotePrefix="0" xfId="59">
      <alignment horizontal="center"/>
    </xf>
    <xf numFmtId="172" fontId="44" fillId="47" borderId="71" pivotButton="0" quotePrefix="0" xfId="59"/>
    <xf numFmtId="169" fontId="49" fillId="47" borderId="71" applyAlignment="1" pivotButton="0" quotePrefix="0" xfId="1">
      <alignment horizontal="center"/>
    </xf>
    <xf numFmtId="166" fontId="42" fillId="47" borderId="71" applyAlignment="1" pivotButton="0" quotePrefix="0" xfId="0">
      <alignment horizontal="left"/>
    </xf>
    <xf numFmtId="172" fontId="44" fillId="47" borderId="71" pivotButton="0" quotePrefix="0" xfId="1"/>
    <xf numFmtId="169" fontId="44" fillId="47" borderId="71" pivotButton="0" quotePrefix="0" xfId="48"/>
    <xf numFmtId="166" fontId="42" fillId="0" borderId="71" applyAlignment="1" pivotButton="0" quotePrefix="0" xfId="0">
      <alignment horizontal="left"/>
    </xf>
    <xf numFmtId="172" fontId="44" fillId="0" borderId="71" pivotButton="0" quotePrefix="0" xfId="1"/>
    <xf numFmtId="0" fontId="43" fillId="0" borderId="71" pivotButton="0" quotePrefix="0" xfId="0"/>
    <xf numFmtId="172" fontId="43" fillId="0" borderId="71" pivotButton="0" quotePrefix="0" xfId="0"/>
    <xf numFmtId="172" fontId="42" fillId="47" borderId="71" pivotButton="0" quotePrefix="0" xfId="0"/>
    <xf numFmtId="0" fontId="90" fillId="46" borderId="70" applyAlignment="1" pivotButton="0" quotePrefix="0" xfId="57">
      <alignment horizontal="center" vertical="center" wrapText="1"/>
    </xf>
    <xf numFmtId="0" fontId="47" fillId="0" borderId="71" applyAlignment="1" pivotButton="0" quotePrefix="0" xfId="57">
      <alignment horizontal="center"/>
    </xf>
    <xf numFmtId="0" fontId="47" fillId="47" borderId="71" applyAlignment="1" pivotButton="0" quotePrefix="0" xfId="57">
      <alignment horizontal="center"/>
    </xf>
    <xf numFmtId="0" fontId="51" fillId="47" borderId="71" applyAlignment="1" pivotButton="0" quotePrefix="0" xfId="57">
      <alignment horizontal="left"/>
    </xf>
    <xf numFmtId="0" fontId="47" fillId="47" borderId="71" applyAlignment="1" pivotButton="0" quotePrefix="0" xfId="57">
      <alignment horizontal="left"/>
    </xf>
    <xf numFmtId="171" fontId="52" fillId="0" borderId="71" applyAlignment="1" pivotButton="0" quotePrefix="0" xfId="57">
      <alignment horizontal="center" vertical="center"/>
    </xf>
    <xf numFmtId="0" fontId="47" fillId="47" borderId="71" applyAlignment="1" pivotButton="0" quotePrefix="0" xfId="57">
      <alignment wrapText="1"/>
    </xf>
    <xf numFmtId="171" fontId="53" fillId="47" borderId="71" applyAlignment="1" pivotButton="0" quotePrefix="0" xfId="57">
      <alignment horizontal="center" vertical="center"/>
    </xf>
    <xf numFmtId="171" fontId="47" fillId="47" borderId="71" applyAlignment="1" pivotButton="0" quotePrefix="0" xfId="57">
      <alignment horizontal="center" vertical="center"/>
    </xf>
    <xf numFmtId="0" fontId="43" fillId="0" borderId="71" applyAlignment="1" pivotButton="0" quotePrefix="0" xfId="58">
      <alignment horizontal="center" vertical="center" wrapText="1"/>
    </xf>
    <xf numFmtId="0" fontId="46" fillId="47" borderId="71" applyAlignment="1" pivotButton="0" quotePrefix="0" xfId="57">
      <alignment wrapText="1"/>
    </xf>
    <xf numFmtId="0" fontId="54" fillId="47" borderId="71" applyAlignment="1" pivotButton="0" quotePrefix="0" xfId="58">
      <alignment horizontal="center"/>
    </xf>
    <xf numFmtId="171" fontId="55" fillId="47" borderId="71" applyAlignment="1" pivotButton="0" quotePrefix="0" xfId="57">
      <alignment horizontal="center"/>
    </xf>
    <xf numFmtId="49" fontId="46" fillId="0" borderId="71" applyAlignment="1" pivotButton="0" quotePrefix="0" xfId="57">
      <alignment horizontal="left" vertical="top"/>
    </xf>
    <xf numFmtId="182" fontId="46" fillId="0" borderId="71" applyAlignment="1" pivotButton="0" quotePrefix="0" xfId="1">
      <alignment horizontal="right"/>
    </xf>
    <xf numFmtId="166" fontId="46" fillId="0" borderId="71" applyAlignment="1" pivotButton="0" quotePrefix="0" xfId="1">
      <alignment horizontal="right"/>
    </xf>
    <xf numFmtId="0" fontId="44" fillId="0" borderId="71" pivotButton="0" quotePrefix="0" xfId="57"/>
    <xf numFmtId="0" fontId="44" fillId="47" borderId="71" pivotButton="0" quotePrefix="0" xfId="57"/>
    <xf numFmtId="177" fontId="44" fillId="47" borderId="71" applyAlignment="1" pivotButton="0" quotePrefix="0" xfId="1">
      <alignment horizontal="right"/>
    </xf>
    <xf numFmtId="166" fontId="46" fillId="47" borderId="71" applyAlignment="1" pivotButton="0" quotePrefix="0" xfId="1">
      <alignment horizontal="right"/>
    </xf>
    <xf numFmtId="182" fontId="44" fillId="47" borderId="71" applyAlignment="1" pivotButton="0" quotePrefix="0" xfId="1">
      <alignment horizontal="right"/>
    </xf>
    <xf numFmtId="49" fontId="46" fillId="47" borderId="71" applyAlignment="1" pivotButton="0" quotePrefix="0" xfId="57">
      <alignment horizontal="left" vertical="top"/>
    </xf>
    <xf numFmtId="182" fontId="44" fillId="0" borderId="71" applyAlignment="1" pivotButton="0" quotePrefix="0" xfId="1">
      <alignment horizontal="right"/>
    </xf>
    <xf numFmtId="4" fontId="44" fillId="47" borderId="71" applyAlignment="1" pivotButton="0" quotePrefix="0" xfId="1">
      <alignment horizontal="right"/>
    </xf>
    <xf numFmtId="166" fontId="44" fillId="47" borderId="71" applyAlignment="1" pivotButton="0" quotePrefix="0" xfId="1">
      <alignment horizontal="right"/>
    </xf>
    <xf numFmtId="4" fontId="44" fillId="0" borderId="71" pivotButton="0" quotePrefix="0" xfId="57"/>
    <xf numFmtId="49" fontId="44" fillId="47" borderId="71" applyAlignment="1" pivotButton="0" quotePrefix="0" xfId="57">
      <alignment horizontal="left" vertical="top"/>
    </xf>
    <xf numFmtId="166" fontId="56" fillId="47" borderId="71" applyAlignment="1" pivotButton="0" quotePrefix="0" xfId="1">
      <alignment horizontal="right"/>
    </xf>
    <xf numFmtId="166" fontId="46" fillId="41" borderId="71" pivotButton="0" quotePrefix="0" xfId="0"/>
  </cellXfs>
  <cellStyles count="409">
    <cellStyle name="Normal" xfId="0" builtinId="0"/>
    <cellStyle name="Vírgula" xfId="1" builtinId="3"/>
    <cellStyle name="Título" xfId="2" builtinId="15"/>
    <cellStyle name="Título 1" xfId="3" builtinId="16"/>
    <cellStyle name="Título 2" xfId="4" builtinId="17"/>
    <cellStyle name="Título 3" xfId="5" builtinId="18"/>
    <cellStyle name="Título 4" xfId="6" builtinId="19"/>
    <cellStyle name="Bom" xfId="7" builtinId="26"/>
    <cellStyle name="Ruim" xfId="8" builtinId="27"/>
    <cellStyle name="Neutro" xfId="9" builtinId="28"/>
    <cellStyle name="Entrada" xfId="10" builtinId="20"/>
    <cellStyle name="Saída" xfId="11" builtinId="21"/>
    <cellStyle name="Cálculo" xfId="12" builtinId="22"/>
    <cellStyle name="Célula Vinculada" xfId="13" builtinId="24"/>
    <cellStyle name="Célula de Verificação" xfId="14" builtinId="23"/>
    <cellStyle name="Texto de Aviso" xfId="15" builtinId="11"/>
    <cellStyle name="Nota" xfId="16" builtinId="10"/>
    <cellStyle name="Texto Explicativo" xfId="17" builtinId="53"/>
    <cellStyle name="Total" xfId="18" builtinId="25"/>
    <cellStyle name="Ênfase1" xfId="19" builtinId="29"/>
    <cellStyle name="20% - Ênfase1" xfId="20" builtinId="30"/>
    <cellStyle name="40% - Ênfase1" xfId="21" builtinId="31"/>
    <cellStyle name="60% - Ênfase1" xfId="22" builtinId="32"/>
    <cellStyle name="Ênfase2" xfId="23" builtinId="33"/>
    <cellStyle name="20% - Ênfase2" xfId="24" builtinId="34"/>
    <cellStyle name="40% - Ênfase2" xfId="25" builtinId="35"/>
    <cellStyle name="60% - Ênfase2" xfId="26" builtinId="36"/>
    <cellStyle name="Ênfase3" xfId="27" builtinId="37"/>
    <cellStyle name="20% - Ênfase3" xfId="28" builtinId="38"/>
    <cellStyle name="40% - Ênfase3" xfId="29" builtinId="39"/>
    <cellStyle name="60% - Ênfase3" xfId="30" builtinId="40"/>
    <cellStyle name="Ênfase4" xfId="31" builtinId="41"/>
    <cellStyle name="20% - Ênfase4" xfId="32" builtinId="42"/>
    <cellStyle name="40% - Ênfase4" xfId="33" builtinId="43"/>
    <cellStyle name="60% - Ênfase4" xfId="34" builtinId="44"/>
    <cellStyle name="Ênfase5" xfId="35" builtinId="45"/>
    <cellStyle name="20% - Ênfase5" xfId="36" builtinId="46"/>
    <cellStyle name="40% - Ênfase5" xfId="37" builtinId="47"/>
    <cellStyle name="60% - Ênfase5" xfId="38" builtinId="48"/>
    <cellStyle name="Ênfase6" xfId="39" builtinId="49"/>
    <cellStyle name="20% - Ênfase6" xfId="40" builtinId="50"/>
    <cellStyle name="40% - Ênfase6" xfId="41" builtinId="51"/>
    <cellStyle name="60% - Ênfase6" xfId="42" builtinId="52"/>
    <cellStyle name="Normal 1080" xfId="43"/>
    <cellStyle name="Normal 1040" xfId="44"/>
    <cellStyle name="Vírgula 154" xfId="45"/>
    <cellStyle name="Normal 1072" xfId="46"/>
    <cellStyle name="Normal 1063" xfId="47"/>
    <cellStyle name="Normal 43" xfId="48"/>
    <cellStyle name="Normal 27" xfId="49"/>
    <cellStyle name="Normal 319" xfId="50"/>
    <cellStyle name="Normal 70 2" xfId="51"/>
    <cellStyle name="Normal 277 2" xfId="52"/>
    <cellStyle name="Normal 583" xfId="53"/>
    <cellStyle name="Normal 1057" xfId="54"/>
    <cellStyle name="Normal 273 2" xfId="55"/>
    <cellStyle name="Normal 609" xfId="56"/>
    <cellStyle name="Normal 112" xfId="57"/>
    <cellStyle name="Normal_RC0526 - CBRE Serviços" xfId="58"/>
    <cellStyle name="Vírgula 104" xfId="59"/>
    <cellStyle name="Normal_Conciliaçao Final PCC 0807" xfId="60"/>
    <cellStyle name="Normal 2" xfId="61"/>
    <cellStyle name="Normal 3" xfId="62"/>
    <cellStyle name="Normal 4" xfId="63"/>
    <cellStyle name="Título 5" xfId="64"/>
    <cellStyle name="Vírgula 2" xfId="65"/>
    <cellStyle name="Vírgula 2 2" xfId="66"/>
    <cellStyle name="Normal 2 2" xfId="67"/>
    <cellStyle name="Porcentagem 3" xfId="68"/>
    <cellStyle name="Normal 231 2" xfId="69"/>
    <cellStyle name="Normal 232 2" xfId="70"/>
    <cellStyle name="Vírgula 19 2" xfId="71"/>
    <cellStyle name="Normal 230 2" xfId="72"/>
    <cellStyle name="Normal 236 2" xfId="73"/>
    <cellStyle name="Normal 235 2" xfId="74"/>
    <cellStyle name="Normal 240 2" xfId="75"/>
    <cellStyle name="Normal 242 2" xfId="76"/>
    <cellStyle name="Normal 238 2" xfId="77"/>
    <cellStyle name="Normal 301" xfId="78"/>
    <cellStyle name="Normal 244 2" xfId="79"/>
    <cellStyle name="Normal 245 2" xfId="80"/>
    <cellStyle name="Normal 246 2" xfId="81"/>
    <cellStyle name="Normal 248 2" xfId="82"/>
    <cellStyle name="Normal 249 2" xfId="83"/>
    <cellStyle name="Normal 250 2" xfId="84"/>
    <cellStyle name="Vírgula 31 2" xfId="85"/>
    <cellStyle name="Normal 307" xfId="86"/>
    <cellStyle name="Normal 305" xfId="87"/>
    <cellStyle name="Vírgula 10 3" xfId="88"/>
    <cellStyle name="Normal 5" xfId="89"/>
    <cellStyle name="Vírgula 3" xfId="90"/>
    <cellStyle name="Vírgula 4" xfId="91"/>
    <cellStyle name="Normal 3 2" xfId="92"/>
    <cellStyle name="Neutra 2" xfId="93"/>
    <cellStyle name="60% - Ênfase5 2" xfId="94"/>
    <cellStyle name="60% - Ênfase2 2" xfId="95"/>
    <cellStyle name="60% - Ênfase3 2" xfId="96"/>
    <cellStyle name="60% - Ênfase4 2" xfId="97"/>
    <cellStyle name="60% - Ênfase1 2" xfId="98"/>
    <cellStyle name="60% - Ênfase6 2" xfId="99"/>
    <cellStyle name="Vírgula 2 3" xfId="100"/>
    <cellStyle name="Vírgula 5" xfId="101"/>
    <cellStyle name="Normal 6" xfId="102"/>
    <cellStyle name="Vírgula 6" xfId="103"/>
    <cellStyle name="Vírgula 7" xfId="104"/>
    <cellStyle name="Vírgula 104 2" xfId="105"/>
    <cellStyle name="Normal 7" xfId="106"/>
    <cellStyle name="Vírgula 8" xfId="107"/>
    <cellStyle name="Normal 8" xfId="108"/>
    <cellStyle name="Vírgula 9" xfId="109"/>
    <cellStyle name="Vírgula 10" xfId="110"/>
    <cellStyle name="Normal 9" xfId="111"/>
    <cellStyle name="Vírgula 11" xfId="112"/>
    <cellStyle name="Normal 10" xfId="113"/>
    <cellStyle name="Vírgula 126" xfId="114"/>
    <cellStyle name="Vírgula 139" xfId="115"/>
    <cellStyle name="Vírgula 10 2" xfId="116"/>
    <cellStyle name="Normal 227" xfId="117"/>
    <cellStyle name="Normal 695" xfId="118"/>
    <cellStyle name="Normal 645" xfId="119"/>
    <cellStyle name="Normal 631" xfId="120"/>
    <cellStyle name="Normal 624" xfId="121"/>
    <cellStyle name="Normal 352" xfId="122"/>
    <cellStyle name="Normal 650" xfId="123"/>
    <cellStyle name="Normal 692" xfId="124"/>
    <cellStyle name="Percent 2" xfId="125"/>
    <cellStyle name="Normal 22" xfId="126"/>
    <cellStyle name="Vírgula 32" xfId="127"/>
    <cellStyle name="Normal 314" xfId="128"/>
    <cellStyle name="Normal 77" xfId="129"/>
    <cellStyle name="Normal 83" xfId="130"/>
    <cellStyle name="Separador de milhares 2 2" xfId="131"/>
    <cellStyle name="Normal 7 2" xfId="132"/>
    <cellStyle name="Normal 2 2 3" xfId="133"/>
    <cellStyle name="Normal 106" xfId="134"/>
    <cellStyle name="Normal 58" xfId="135"/>
    <cellStyle name="Normal 18" xfId="136"/>
    <cellStyle name="Hiperlink 2" xfId="137"/>
    <cellStyle name="Vírgula 2 4" xfId="138"/>
    <cellStyle name="Nota 2" xfId="139"/>
    <cellStyle name="Vírgula 3 2" xfId="140"/>
    <cellStyle name="Nota 3" xfId="141"/>
    <cellStyle name="20% - Ênfase1 2" xfId="142"/>
    <cellStyle name="40% - Ênfase1 2" xfId="143"/>
    <cellStyle name="20% - Ênfase2 2" xfId="144"/>
    <cellStyle name="40% - Ênfase2 2" xfId="145"/>
    <cellStyle name="20% - Ênfase3 2" xfId="146"/>
    <cellStyle name="40% - Ênfase3 2" xfId="147"/>
    <cellStyle name="20% - Ênfase4 2" xfId="148"/>
    <cellStyle name="40% - Ênfase4 2" xfId="149"/>
    <cellStyle name="20% - Ênfase5 2" xfId="150"/>
    <cellStyle name="40% - Ênfase5 2" xfId="151"/>
    <cellStyle name="20% - Ênfase6 2" xfId="152"/>
    <cellStyle name="40% - Ênfase6 2" xfId="153"/>
    <cellStyle name="Vírgula 4 2" xfId="154"/>
    <cellStyle name="Nota 4" xfId="155"/>
    <cellStyle name="20% - Ênfase1 3" xfId="156"/>
    <cellStyle name="40% - Ênfase1 3" xfId="157"/>
    <cellStyle name="20% - Ênfase2 3" xfId="158"/>
    <cellStyle name="40% - Ênfase2 3" xfId="159"/>
    <cellStyle name="20% - Ênfase3 3" xfId="160"/>
    <cellStyle name="40% - Ênfase3 3" xfId="161"/>
    <cellStyle name="20% - Ênfase4 3" xfId="162"/>
    <cellStyle name="40% - Ênfase4 3" xfId="163"/>
    <cellStyle name="20% - Ênfase5 3" xfId="164"/>
    <cellStyle name="40% - Ênfase5 3" xfId="165"/>
    <cellStyle name="20% - Ênfase6 3" xfId="166"/>
    <cellStyle name="40% - Ênfase6 3" xfId="167"/>
    <cellStyle name="Nota 5" xfId="168"/>
    <cellStyle name="20% - Ênfase1 4" xfId="169"/>
    <cellStyle name="40% - Ênfase1 4" xfId="170"/>
    <cellStyle name="20% - Ênfase2 4" xfId="171"/>
    <cellStyle name="40% - Ênfase2 4" xfId="172"/>
    <cellStyle name="20% - Ênfase3 4" xfId="173"/>
    <cellStyle name="40% - Ênfase3 4" xfId="174"/>
    <cellStyle name="20% - Ênfase4 4" xfId="175"/>
    <cellStyle name="40% - Ênfase4 4" xfId="176"/>
    <cellStyle name="20% - Ênfase5 4" xfId="177"/>
    <cellStyle name="40% - Ênfase5 4" xfId="178"/>
    <cellStyle name="20% - Ênfase6 4" xfId="179"/>
    <cellStyle name="40% - Ênfase6 4" xfId="180"/>
    <cellStyle name="Vírgula 5 2" xfId="181"/>
    <cellStyle name="Nota 6" xfId="182"/>
    <cellStyle name="20% - Ênfase1 5" xfId="183"/>
    <cellStyle name="40% - Ênfase1 5" xfId="184"/>
    <cellStyle name="20% - Ênfase2 5" xfId="185"/>
    <cellStyle name="40% - Ênfase2 5" xfId="186"/>
    <cellStyle name="20% - Ênfase3 5" xfId="187"/>
    <cellStyle name="40% - Ênfase3 5" xfId="188"/>
    <cellStyle name="20% - Ênfase4 5" xfId="189"/>
    <cellStyle name="40% - Ênfase4 5" xfId="190"/>
    <cellStyle name="20% - Ênfase5 5" xfId="191"/>
    <cellStyle name="40% - Ênfase5 5" xfId="192"/>
    <cellStyle name="20% - Ênfase6 5" xfId="193"/>
    <cellStyle name="40% - Ênfase6 5" xfId="194"/>
    <cellStyle name="Vírgula 6 2" xfId="195"/>
    <cellStyle name="Nota 7" xfId="196"/>
    <cellStyle name="20% - Ênfase1 6" xfId="197"/>
    <cellStyle name="40% - Ênfase1 6" xfId="198"/>
    <cellStyle name="20% - Ênfase2 6" xfId="199"/>
    <cellStyle name="40% - Ênfase2 6" xfId="200"/>
    <cellStyle name="20% - Ênfase3 6" xfId="201"/>
    <cellStyle name="40% - Ênfase3 6" xfId="202"/>
    <cellStyle name="20% - Ênfase4 6" xfId="203"/>
    <cellStyle name="40% - Ênfase4 6" xfId="204"/>
    <cellStyle name="20% - Ênfase5 6" xfId="205"/>
    <cellStyle name="40% - Ênfase5 6" xfId="206"/>
    <cellStyle name="20% - Ênfase6 6" xfId="207"/>
    <cellStyle name="40% - Ênfase6 6" xfId="208"/>
    <cellStyle name="Vírgula 7 2" xfId="209"/>
    <cellStyle name="Nota 8" xfId="210"/>
    <cellStyle name="20% - Ênfase1 7" xfId="211"/>
    <cellStyle name="40% - Ênfase1 7" xfId="212"/>
    <cellStyle name="20% - Ênfase2 7" xfId="213"/>
    <cellStyle name="40% - Ênfase2 7" xfId="214"/>
    <cellStyle name="20% - Ênfase3 7" xfId="215"/>
    <cellStyle name="40% - Ênfase3 7" xfId="216"/>
    <cellStyle name="20% - Ênfase4 7" xfId="217"/>
    <cellStyle name="40% - Ênfase4 7" xfId="218"/>
    <cellStyle name="20% - Ênfase5 7" xfId="219"/>
    <cellStyle name="40% - Ênfase5 7" xfId="220"/>
    <cellStyle name="20% - Ênfase6 7" xfId="221"/>
    <cellStyle name="40% - Ênfase6 7" xfId="222"/>
    <cellStyle name="Vírgula 8 2" xfId="223"/>
    <cellStyle name="Nota 9" xfId="224"/>
    <cellStyle name="20% - Ênfase1 8" xfId="225"/>
    <cellStyle name="40% - Ênfase1 8" xfId="226"/>
    <cellStyle name="20% - Ênfase2 8" xfId="227"/>
    <cellStyle name="40% - Ênfase2 8" xfId="228"/>
    <cellStyle name="20% - Ênfase3 8" xfId="229"/>
    <cellStyle name="40% - Ênfase3 8" xfId="230"/>
    <cellStyle name="20% - Ênfase4 8" xfId="231"/>
    <cellStyle name="40% - Ênfase4 8" xfId="232"/>
    <cellStyle name="20% - Ênfase5 8" xfId="233"/>
    <cellStyle name="40% - Ênfase5 8" xfId="234"/>
    <cellStyle name="20% - Ênfase6 8" xfId="235"/>
    <cellStyle name="40% - Ênfase6 8" xfId="236"/>
    <cellStyle name="Normal 11" xfId="237"/>
    <cellStyle name="Vírgula 12" xfId="238"/>
    <cellStyle name="Vírgula 13" xfId="239"/>
    <cellStyle name="Normal 12" xfId="240"/>
    <cellStyle name="Vírgula 14" xfId="241"/>
    <cellStyle name="Vírgula 15" xfId="242"/>
    <cellStyle name="Vírgula 16" xfId="243"/>
    <cellStyle name="20% - Ênfase1 10" xfId="244"/>
    <cellStyle name="20% - Ênfase5 10" xfId="245"/>
    <cellStyle name="Normal 13" xfId="246"/>
    <cellStyle name="Vírgula 17" xfId="247"/>
    <cellStyle name="Título 6" xfId="248"/>
    <cellStyle name="Nota 10" xfId="249"/>
    <cellStyle name="20% - Ênfase1 9" xfId="250"/>
    <cellStyle name="40% - Ênfase1 9" xfId="251"/>
    <cellStyle name="20% - Ênfase2 9" xfId="252"/>
    <cellStyle name="40% - Ênfase2 9" xfId="253"/>
    <cellStyle name="20% - Ênfase3 9" xfId="254"/>
    <cellStyle name="40% - Ênfase3 9" xfId="255"/>
    <cellStyle name="20% - Ênfase4 9" xfId="256"/>
    <cellStyle name="40% - Ênfase4 9" xfId="257"/>
    <cellStyle name="20% - Ênfase5 9" xfId="258"/>
    <cellStyle name="40% - Ênfase5 9" xfId="259"/>
    <cellStyle name="20% - Ênfase6 9" xfId="260"/>
    <cellStyle name="40% - Ênfase6 9" xfId="261"/>
    <cellStyle name="Vírgula 154 2" xfId="262"/>
    <cellStyle name="Vírgula 104 3" xfId="263"/>
    <cellStyle name="Normal 3 3" xfId="264"/>
    <cellStyle name="Normal 4 2" xfId="265"/>
    <cellStyle name="Vírgula 2 5" xfId="266"/>
    <cellStyle name="Vírgula 2 2 2" xfId="267"/>
    <cellStyle name="Vírgula 19 2 2" xfId="268"/>
    <cellStyle name="Vírgula 31 2 2" xfId="269"/>
    <cellStyle name="Vírgula 10 3 2" xfId="270"/>
    <cellStyle name="Normal 5 2" xfId="271"/>
    <cellStyle name="Vírgula 3 3" xfId="272"/>
    <cellStyle name="Vírgula 4 3" xfId="273"/>
    <cellStyle name="Vírgula 2 3 2" xfId="274"/>
    <cellStyle name="Vírgula 5 3" xfId="275"/>
    <cellStyle name="Normal 6 2" xfId="276"/>
    <cellStyle name="Vírgula 6 3" xfId="277"/>
    <cellStyle name="Vírgula 7 3" xfId="278"/>
    <cellStyle name="Vírgula 104 2 2" xfId="279"/>
    <cellStyle name="Vírgula 8 3" xfId="280"/>
    <cellStyle name="Normal 8 2" xfId="281"/>
    <cellStyle name="Vírgula 9 2" xfId="282"/>
    <cellStyle name="Vírgula 10 4" xfId="283"/>
    <cellStyle name="Normal 9 2" xfId="284"/>
    <cellStyle name="Vírgula 11 2" xfId="285"/>
    <cellStyle name="Normal 10 2" xfId="286"/>
    <cellStyle name="Vírgula 126 2" xfId="287"/>
    <cellStyle name="Vírgula 139 2" xfId="288"/>
    <cellStyle name="Vírgula 10 2 2" xfId="289"/>
    <cellStyle name="Vírgula 32 2" xfId="290"/>
    <cellStyle name="Separador de milhares 2 2 2" xfId="291"/>
    <cellStyle name="Vírgula 2 4 2" xfId="292"/>
    <cellStyle name="Vírgula 3 2 2" xfId="293"/>
    <cellStyle name="40% - Ênfase4 10" xfId="294"/>
    <cellStyle name="Nota 11" xfId="295"/>
    <cellStyle name="Vírgula 4 2 2" xfId="296"/>
    <cellStyle name="20% - Ênfase4 10" xfId="297"/>
    <cellStyle name="Título 7" xfId="298"/>
    <cellStyle name="40% - Ênfase3 10" xfId="299"/>
    <cellStyle name="Vírgula 18" xfId="300"/>
    <cellStyle name="Vírgula 5 2 2" xfId="301"/>
    <cellStyle name="20% - Ênfase3 10" xfId="302"/>
    <cellStyle name="Normal 14" xfId="303"/>
    <cellStyle name="Vírgula 6 2 2" xfId="304"/>
    <cellStyle name="40% - Ênfase2 10" xfId="305"/>
    <cellStyle name="Vírgula 7 2 2" xfId="306"/>
    <cellStyle name="20% - Ênfase2 10" xfId="307"/>
    <cellStyle name="Vírgula 8 2 2" xfId="308"/>
    <cellStyle name="40% - Ênfase1 10" xfId="309"/>
    <cellStyle name="Normal 11 2" xfId="310"/>
    <cellStyle name="Vírgula 12 2" xfId="311"/>
    <cellStyle name="Vírgula 13 2" xfId="312"/>
    <cellStyle name="Normal 12 2" xfId="313"/>
    <cellStyle name="Vírgula 14 2" xfId="314"/>
    <cellStyle name="Vírgula 15 2" xfId="315"/>
    <cellStyle name="40% - Ênfase5 10" xfId="316"/>
    <cellStyle name="20% - Ênfase6 10" xfId="317"/>
    <cellStyle name="40% - Ênfase6 10" xfId="318"/>
    <cellStyle name="Vírgula 19" xfId="319"/>
    <cellStyle name="Vírgula 154 3" xfId="320"/>
    <cellStyle name="Vírgula 2 6" xfId="321"/>
    <cellStyle name="Vírgula 19 2 3" xfId="322"/>
    <cellStyle name="Vírgula 31 2 3" xfId="323"/>
    <cellStyle name="Vírgula 10 3 3" xfId="324"/>
    <cellStyle name="Vírgula 3 4" xfId="325"/>
    <cellStyle name="Vírgula 4 4" xfId="326"/>
    <cellStyle name="Vírgula 2 3 3" xfId="327"/>
    <cellStyle name="Vírgula 5 4" xfId="328"/>
    <cellStyle name="Vírgula 6 4" xfId="329"/>
    <cellStyle name="Vírgula 7 4" xfId="330"/>
    <cellStyle name="Vírgula 104 2 3" xfId="331"/>
    <cellStyle name="Vírgula 8 4" xfId="332"/>
    <cellStyle name="Vírgula 9 3" xfId="333"/>
    <cellStyle name="Vírgula 10 5" xfId="334"/>
    <cellStyle name="Vírgula 11 3" xfId="335"/>
    <cellStyle name="Vírgula 126 3" xfId="336"/>
    <cellStyle name="Vírgula 139 3" xfId="337"/>
    <cellStyle name="Vírgula 10 2 3" xfId="338"/>
    <cellStyle name="Vírgula 32 3" xfId="339"/>
    <cellStyle name="Separador de milhares 2 2 3" xfId="340"/>
    <cellStyle name="Vírgula 2 4 3" xfId="341"/>
    <cellStyle name="Vírgula 3 2 3" xfId="342"/>
    <cellStyle name="Vírgula 4 2 3" xfId="343"/>
    <cellStyle name="Vírgula 5 2 3" xfId="344"/>
    <cellStyle name="Vírgula 6 2 3" xfId="345"/>
    <cellStyle name="Vírgula 7 2 3" xfId="346"/>
    <cellStyle name="Vírgula 8 2 3" xfId="347"/>
    <cellStyle name="Vírgula 12 3" xfId="348"/>
    <cellStyle name="Vírgula 13 3" xfId="349"/>
    <cellStyle name="Vírgula 14 3" xfId="350"/>
    <cellStyle name="Vírgula 15 3" xfId="351"/>
    <cellStyle name="Vírgula 16 2" xfId="352"/>
    <cellStyle name="Vírgula 17 2" xfId="353"/>
    <cellStyle name="Vírgula 154 2 2" xfId="354"/>
    <cellStyle name="Vírgula 104 3 2" xfId="355"/>
    <cellStyle name="Vírgula 2 5 2" xfId="356"/>
    <cellStyle name="Vírgula 2 2 2 2" xfId="357"/>
    <cellStyle name="Vírgula 19 2 2 2" xfId="358"/>
    <cellStyle name="Vírgula 31 2 2 2" xfId="359"/>
    <cellStyle name="Vírgula 10 3 2 2" xfId="360"/>
    <cellStyle name="Vírgula 3 3 2" xfId="361"/>
    <cellStyle name="Vírgula 4 3 2" xfId="362"/>
    <cellStyle name="Vírgula 2 3 2 2" xfId="363"/>
    <cellStyle name="Vírgula 5 3 2" xfId="364"/>
    <cellStyle name="Vírgula 6 3 2" xfId="365"/>
    <cellStyle name="Vírgula 7 3 2" xfId="366"/>
    <cellStyle name="Vírgula 104 2 2 2" xfId="367"/>
    <cellStyle name="Vírgula 8 3 2" xfId="368"/>
    <cellStyle name="Vírgula 9 2 2" xfId="369"/>
    <cellStyle name="Vírgula 10 4 2" xfId="370"/>
    <cellStyle name="Vírgula 11 2 2" xfId="371"/>
    <cellStyle name="Vírgula 126 2 2" xfId="372"/>
    <cellStyle name="Vírgula 139 2 2" xfId="373"/>
    <cellStyle name="Vírgula 10 2 2 2" xfId="374"/>
    <cellStyle name="Vírgula 32 2 2" xfId="375"/>
    <cellStyle name="Separador de milhares 2 2 2 2" xfId="376"/>
    <cellStyle name="Vírgula 2 4 2 2" xfId="377"/>
    <cellStyle name="Vírgula 3 2 2 2" xfId="378"/>
    <cellStyle name="Vírgula 4 2 2 2" xfId="379"/>
    <cellStyle name="Vírgula 18 2" xfId="380"/>
    <cellStyle name="Vírgula 5 2 2 2" xfId="381"/>
    <cellStyle name="Vírgula 6 2 2 2" xfId="382"/>
    <cellStyle name="Vírgula 7 2 2 2" xfId="383"/>
    <cellStyle name="Vírgula 8 2 2 2" xfId="384"/>
    <cellStyle name="Vírgula 12 2 2" xfId="385"/>
    <cellStyle name="Vírgula 13 2 2" xfId="386"/>
    <cellStyle name="Vírgula 14 2 2" xfId="387"/>
    <cellStyle name="Vírgula 15 2 2" xfId="388"/>
    <cellStyle name="Normal 15" xfId="389"/>
    <cellStyle name="Vírgula 20" xfId="390"/>
    <cellStyle name="Vírgula 21" xfId="391"/>
    <cellStyle name="Neutro 2" xfId="392"/>
    <cellStyle name="Normal 16" xfId="393"/>
    <cellStyle name="Vírgula 22" xfId="394"/>
    <cellStyle name="Normal 17" xfId="395"/>
    <cellStyle name="Vírgula 23" xfId="396"/>
    <cellStyle name="Vírgula 24" xfId="397"/>
    <cellStyle name="Normal 1015" xfId="398"/>
    <cellStyle name="Normal 23" xfId="399"/>
    <cellStyle name="Normal 19" xfId="400"/>
    <cellStyle name="Normal 20" xfId="401"/>
    <cellStyle name="Normal 21" xfId="402"/>
    <cellStyle name="Normal 24" xfId="403"/>
    <cellStyle name="Normal 25" xfId="404"/>
    <cellStyle name="Normal 26" xfId="405"/>
    <cellStyle name="Normal 28" xfId="406"/>
    <cellStyle name="Normal 29" xfId="407"/>
    <cellStyle name="Hiperlink" xfId="408" builtinId="8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 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905000" cy="5715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905000" cy="5715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905000" cy="5715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 /></Relationships>
</file>

<file path=xl/worksheets/sheet1.xml><?xml version="1.0" encoding="utf-8"?>
<worksheet xmlns="http://schemas.openxmlformats.org/spreadsheetml/2006/main">
  <sheetPr codeName="Planilha2">
    <tabColor rgb="FF30B700"/>
    <outlinePr summaryBelow="1" summaryRight="1"/>
    <pageSetUpPr/>
  </sheetPr>
  <dimension ref="A3:J147"/>
  <sheetViews>
    <sheetView showGridLines="0" zoomScale="90" zoomScaleNormal="90" workbookViewId="0">
      <pane ySplit="7" topLeftCell="A8" activePane="bottomLeft" state="frozen"/>
      <selection pane="bottomLeft" activeCell="B7" sqref="B7"/>
      <selection pane="bottomLeft" activeCell="A3" sqref="A3"/>
    </sheetView>
  </sheetViews>
  <sheetFormatPr baseColWidth="10" defaultColWidth="9.1640625" defaultRowHeight="12.75" customHeight="1"/>
  <cols>
    <col width="22" bestFit="1" customWidth="1" style="471" min="1" max="1"/>
    <col width="22" bestFit="1" customWidth="1" style="472" min="2" max="2"/>
    <col width="16" customWidth="1" style="518" min="3" max="3"/>
    <col width="16" bestFit="1" customWidth="1" style="518" min="4" max="4"/>
    <col width="16" bestFit="1" customWidth="1" style="518" min="5" max="6"/>
    <col width="16" customWidth="1" min="6" max="6"/>
    <col width="16" bestFit="1" customWidth="1" style="518" min="7" max="7"/>
    <col width="16" bestFit="1" customWidth="1" style="518" min="8" max="8"/>
    <col width="16" bestFit="1" customWidth="1" style="518" min="9" max="9"/>
    <col width="16" bestFit="1" customWidth="1" style="519" min="10" max="10"/>
    <col width="14.5" bestFit="1" customWidth="1" min="11" max="11"/>
    <col width="7.5" bestFit="1" customWidth="1" min="12" max="12"/>
    <col width="14.5" bestFit="1" customWidth="1" min="13" max="13"/>
    <col width="4.5" bestFit="1" customWidth="1" min="14" max="14"/>
  </cols>
  <sheetData>
    <row r="1" ht="60" customHeight="1"/>
    <row r="2" ht="10" customHeight="1"/>
    <row r="3" ht="32" customHeight="1">
      <c r="A3" s="766" t="inlineStr">
        <is>
          <t>BALANÇO PATRIMONIAL</t>
        </is>
      </c>
    </row>
    <row r="4" ht="6" customHeight="1">
      <c r="A4" s="767" t="n"/>
      <c r="B4" s="767" t="n"/>
      <c r="C4" s="767" t="n"/>
      <c r="D4" s="767" t="n"/>
      <c r="E4" s="767" t="n"/>
      <c r="F4" s="767" t="n"/>
      <c r="G4" s="767" t="n"/>
      <c r="H4" s="767" t="n"/>
      <c r="I4" s="767" t="n"/>
      <c r="J4" s="767" t="n"/>
    </row>
    <row r="5" ht="12.75" customHeight="1">
      <c r="A5" s="422" t="inlineStr">
        <is>
          <t>[Nome da Empresa]</t>
        </is>
      </c>
      <c r="B5" s="422" t="n"/>
      <c r="C5" s="520" t="n"/>
      <c r="D5" s="520" t="n"/>
      <c r="E5" s="520" t="n"/>
      <c r="F5" s="520" t="n"/>
      <c r="G5" s="520" t="n"/>
      <c r="H5" s="520" t="n"/>
      <c r="I5" s="520" t="n"/>
      <c r="J5" s="521" t="n"/>
    </row>
    <row r="6" ht="12.75" customHeight="1">
      <c r="A6" s="459" t="inlineStr">
        <is>
          <t>Balance Sheet</t>
        </is>
      </c>
      <c r="B6" s="460" t="n"/>
      <c r="C6" s="522" t="n"/>
      <c r="D6" s="522" t="n"/>
      <c r="E6" s="522" t="n"/>
      <c r="F6" s="522" t="n"/>
      <c r="G6" s="522" t="n"/>
      <c r="H6" s="522" t="n"/>
      <c r="I6" s="462">
        <f>Menu!$B$7</f>
        <v/>
      </c>
      <c r="J6" s="523" t="n"/>
    </row>
    <row r="7" ht="28" customHeight="1">
      <c r="A7" s="768" t="inlineStr">
        <is>
          <t>Conta</t>
        </is>
      </c>
      <c r="B7" s="769" t="inlineStr">
        <is>
          <t>Descricao</t>
        </is>
      </c>
      <c r="C7" s="770" t="inlineStr">
        <is>
          <t>Saldo anterior</t>
        </is>
      </c>
      <c r="D7" s="770" t="inlineStr">
        <is>
          <t>D/C</t>
        </is>
      </c>
      <c r="E7" s="770" t="inlineStr">
        <is>
          <t>Debito</t>
        </is>
      </c>
      <c r="F7" s="770" t="inlineStr">
        <is>
          <t>Credito</t>
        </is>
      </c>
      <c r="G7" s="770" t="inlineStr">
        <is>
          <t>Mov  periodo</t>
        </is>
      </c>
      <c r="H7" s="770" t="inlineStr">
        <is>
          <t>D/C</t>
        </is>
      </c>
      <c r="I7" s="770" t="inlineStr">
        <is>
          <t>Saldo atual</t>
        </is>
      </c>
      <c r="J7" s="770" t="inlineStr">
        <is>
          <t>D/C</t>
        </is>
      </c>
    </row>
    <row r="8" ht="12.75" customHeight="1">
      <c r="A8" s="771" t="inlineStr">
        <is>
          <t>1</t>
        </is>
      </c>
      <c r="B8" s="772" t="inlineStr">
        <is>
          <t>ATIVO</t>
        </is>
      </c>
      <c r="C8" s="773" t="n">
        <v>1250938.98</v>
      </c>
      <c r="D8" s="774" t="inlineStr">
        <is>
          <t>D</t>
        </is>
      </c>
      <c r="E8" s="773" t="n">
        <v>2122490.73</v>
      </c>
      <c r="F8" s="773" t="n">
        <v>2355217.14</v>
      </c>
      <c r="G8" s="773" t="n">
        <v>232726.41</v>
      </c>
      <c r="H8" s="774" t="inlineStr">
        <is>
          <t>C</t>
        </is>
      </c>
      <c r="I8" s="773" t="n">
        <v>1018212.57</v>
      </c>
      <c r="J8" s="775" t="inlineStr">
        <is>
          <t>D</t>
        </is>
      </c>
    </row>
    <row r="9" ht="12.75" customHeight="1">
      <c r="A9" s="776" t="inlineStr">
        <is>
          <t>1.1</t>
        </is>
      </c>
      <c r="B9" s="777" t="inlineStr">
        <is>
          <t>ATIVO CIRCULANTE</t>
        </is>
      </c>
      <c r="C9" s="778" t="n">
        <v>790218.99</v>
      </c>
      <c r="D9" s="779" t="inlineStr">
        <is>
          <t>D</t>
        </is>
      </c>
      <c r="E9" s="778" t="n">
        <v>2122490.73</v>
      </c>
      <c r="F9" s="778" t="n">
        <v>2347515.47</v>
      </c>
      <c r="G9" s="778" t="n">
        <v>225024.74</v>
      </c>
      <c r="H9" s="779" t="inlineStr">
        <is>
          <t>C</t>
        </is>
      </c>
      <c r="I9" s="778" t="n">
        <v>565194.25</v>
      </c>
      <c r="J9" s="780" t="inlineStr">
        <is>
          <t>D</t>
        </is>
      </c>
    </row>
    <row r="10" ht="12.75" customHeight="1">
      <c r="A10" s="771" t="inlineStr">
        <is>
          <t>1.1.0.1</t>
        </is>
      </c>
      <c r="B10" s="772" t="inlineStr">
        <is>
          <t>DISPONIVEL</t>
        </is>
      </c>
      <c r="C10" s="773" t="n">
        <v>327143.66</v>
      </c>
      <c r="D10" s="774" t="inlineStr">
        <is>
          <t>D</t>
        </is>
      </c>
      <c r="E10" s="773" t="n">
        <v>866383.73</v>
      </c>
      <c r="F10" s="773" t="n">
        <v>1024032.73</v>
      </c>
      <c r="G10" s="773" t="n">
        <v>157649</v>
      </c>
      <c r="H10" s="774" t="inlineStr">
        <is>
          <t>C</t>
        </is>
      </c>
      <c r="I10" s="773" t="n">
        <v>169494.66</v>
      </c>
      <c r="J10" s="775" t="inlineStr">
        <is>
          <t>D</t>
        </is>
      </c>
    </row>
    <row r="11" ht="12.75" customHeight="1">
      <c r="A11" s="776" t="inlineStr">
        <is>
          <t>1.1.0.10.2</t>
        </is>
      </c>
      <c r="B11" s="777" t="inlineStr">
        <is>
          <t>BANCOS - CONTA MOVIMENTO</t>
        </is>
      </c>
      <c r="C11" s="778" t="n">
        <v>144600.2</v>
      </c>
      <c r="D11" s="779" t="inlineStr">
        <is>
          <t>D</t>
        </is>
      </c>
      <c r="E11" s="778" t="n">
        <v>864501.46</v>
      </c>
      <c r="F11" s="778" t="n">
        <v>1015532.14</v>
      </c>
      <c r="G11" s="778" t="n">
        <v>151030.68</v>
      </c>
      <c r="H11" s="779" t="inlineStr">
        <is>
          <t>C</t>
        </is>
      </c>
      <c r="I11" s="778" t="n">
        <v>6430.48</v>
      </c>
      <c r="J11" s="780" t="inlineStr">
        <is>
          <t>C</t>
        </is>
      </c>
    </row>
    <row r="12" ht="12.75" customHeight="1">
      <c r="A12" s="771" t="inlineStr">
        <is>
          <t>1.1.0.10.20001</t>
        </is>
      </c>
      <c r="B12" s="772" t="inlineStr">
        <is>
          <t>BANCO ITAU AG 0367 C-C 9849-0</t>
        </is>
      </c>
      <c r="C12" s="773" t="n">
        <v>144600.2</v>
      </c>
      <c r="D12" s="774" t="inlineStr">
        <is>
          <t>D</t>
        </is>
      </c>
      <c r="E12" s="773" t="n">
        <v>864501.46</v>
      </c>
      <c r="F12" s="773" t="n">
        <v>1015532.14</v>
      </c>
      <c r="G12" s="773" t="n">
        <v>151030.68</v>
      </c>
      <c r="H12" s="774" t="inlineStr">
        <is>
          <t>C</t>
        </is>
      </c>
      <c r="I12" s="773" t="n">
        <v>6430.48</v>
      </c>
      <c r="J12" s="775" t="inlineStr">
        <is>
          <t>C</t>
        </is>
      </c>
    </row>
    <row r="13" ht="12.75" customHeight="1">
      <c r="A13" s="776" t="inlineStr">
        <is>
          <t>1.1.0.10.3</t>
        </is>
      </c>
      <c r="B13" s="777" t="inlineStr">
        <is>
          <t>APLICACOES FINANCEIRAS</t>
        </is>
      </c>
      <c r="C13" s="778" t="n">
        <v>182543.46</v>
      </c>
      <c r="D13" s="779" t="inlineStr">
        <is>
          <t>D</t>
        </is>
      </c>
      <c r="E13" s="778" t="n">
        <v>1882.27</v>
      </c>
      <c r="F13" s="778" t="n">
        <v>8500.59</v>
      </c>
      <c r="G13" s="778" t="n">
        <v>6618.32</v>
      </c>
      <c r="H13" s="779" t="inlineStr">
        <is>
          <t>C</t>
        </is>
      </c>
      <c r="I13" s="778" t="n">
        <v>175925.14</v>
      </c>
      <c r="J13" s="780" t="inlineStr">
        <is>
          <t>D</t>
        </is>
      </c>
    </row>
    <row r="14" ht="12.75" customHeight="1">
      <c r="A14" s="771" t="inlineStr">
        <is>
          <t>1.1.0.10.30301</t>
        </is>
      </c>
      <c r="B14" s="772" t="inlineStr">
        <is>
          <t>BANCO ITAU INVEST AG 0367 C-C 98490-3</t>
        </is>
      </c>
      <c r="C14" s="773" t="n">
        <v>182543.46</v>
      </c>
      <c r="D14" s="774" t="inlineStr">
        <is>
          <t>D</t>
        </is>
      </c>
      <c r="E14" s="773" t="n">
        <v>1882.27</v>
      </c>
      <c r="F14" s="773" t="n">
        <v>8500.59</v>
      </c>
      <c r="G14" s="773" t="n">
        <v>6618.32</v>
      </c>
      <c r="H14" s="774" t="inlineStr">
        <is>
          <t>C</t>
        </is>
      </c>
      <c r="I14" s="773" t="n">
        <v>175925.14</v>
      </c>
      <c r="J14" s="775" t="inlineStr">
        <is>
          <t>D</t>
        </is>
      </c>
    </row>
    <row r="15" ht="12.75" customHeight="1">
      <c r="A15" s="776" t="inlineStr">
        <is>
          <t>1.1.0.2</t>
        </is>
      </c>
      <c r="B15" s="777" t="inlineStr">
        <is>
          <t>VALORES A RECEBER</t>
        </is>
      </c>
      <c r="C15" s="778" t="n">
        <v>43828.77</v>
      </c>
      <c r="D15" s="779" t="inlineStr">
        <is>
          <t>D</t>
        </is>
      </c>
      <c r="E15" s="778" t="n">
        <v>970283.89</v>
      </c>
      <c r="F15" s="778" t="n">
        <v>912679.62</v>
      </c>
      <c r="G15" s="778" t="n">
        <v>57604.27</v>
      </c>
      <c r="H15" s="779" t="inlineStr">
        <is>
          <t>D</t>
        </is>
      </c>
      <c r="I15" s="778" t="n">
        <v>101433.04</v>
      </c>
      <c r="J15" s="780" t="inlineStr">
        <is>
          <t>D</t>
        </is>
      </c>
    </row>
    <row r="16" ht="12.75" customHeight="1">
      <c r="A16" s="771" t="inlineStr">
        <is>
          <t>1.1.0.20.1</t>
        </is>
      </c>
      <c r="B16" s="772" t="inlineStr">
        <is>
          <t>CLIENTES A RECEBER</t>
        </is>
      </c>
      <c r="C16" s="773" t="n">
        <v>43828.77</v>
      </c>
      <c r="D16" s="774" t="inlineStr">
        <is>
          <t>D</t>
        </is>
      </c>
      <c r="E16" s="773" t="n">
        <v>970283.89</v>
      </c>
      <c r="F16" s="773" t="n">
        <v>912679.62</v>
      </c>
      <c r="G16" s="773" t="n">
        <v>57604.27</v>
      </c>
      <c r="H16" s="774" t="inlineStr">
        <is>
          <t>D</t>
        </is>
      </c>
      <c r="I16" s="773" t="n">
        <v>101433.04</v>
      </c>
      <c r="J16" s="775" t="inlineStr">
        <is>
          <t>D</t>
        </is>
      </c>
    </row>
    <row r="17" ht="12.75" customHeight="1">
      <c r="A17" s="776" t="inlineStr">
        <is>
          <t>1.1.0.20.10001</t>
        </is>
      </c>
      <c r="B17" s="777" t="inlineStr">
        <is>
          <t>CLIENTES A RECEBER NACIONAIS</t>
        </is>
      </c>
      <c r="C17" s="778" t="n">
        <v>43828.77</v>
      </c>
      <c r="D17" s="779" t="inlineStr">
        <is>
          <t>D</t>
        </is>
      </c>
      <c r="E17" s="778" t="n">
        <v>970283.89</v>
      </c>
      <c r="F17" s="778" t="n">
        <v>912679.62</v>
      </c>
      <c r="G17" s="778" t="n">
        <v>57604.27</v>
      </c>
      <c r="H17" s="779" t="inlineStr">
        <is>
          <t>D</t>
        </is>
      </c>
      <c r="I17" s="778" t="n">
        <v>101433.04</v>
      </c>
      <c r="J17" s="780" t="inlineStr">
        <is>
          <t>D</t>
        </is>
      </c>
    </row>
    <row r="18" ht="12.75" customHeight="1">
      <c r="A18" s="771" t="inlineStr">
        <is>
          <t>1.1.0.3</t>
        </is>
      </c>
      <c r="B18" s="772" t="inlineStr">
        <is>
          <t>CREDITOS COM TERCEIROS</t>
        </is>
      </c>
      <c r="C18" s="773" t="n">
        <v>419246.56</v>
      </c>
      <c r="D18" s="774" t="inlineStr">
        <is>
          <t>D</t>
        </is>
      </c>
      <c r="E18" s="773" t="n">
        <v>285823.11</v>
      </c>
      <c r="F18" s="773" t="n">
        <v>410803.12</v>
      </c>
      <c r="G18" s="773" t="n">
        <v>124980.01</v>
      </c>
      <c r="H18" s="774" t="inlineStr">
        <is>
          <t>C</t>
        </is>
      </c>
      <c r="I18" s="773" t="n">
        <v>294266.55</v>
      </c>
      <c r="J18" s="775" t="inlineStr">
        <is>
          <t>D</t>
        </is>
      </c>
    </row>
    <row r="19" ht="12.75" customHeight="1">
      <c r="A19" s="776" t="inlineStr">
        <is>
          <t>1.1.0.30.1</t>
        </is>
      </c>
      <c r="B19" s="777" t="inlineStr">
        <is>
          <t>ADIANTAMENTO A TERCEIROS</t>
        </is>
      </c>
      <c r="C19" s="778" t="n">
        <v>89455.28</v>
      </c>
      <c r="D19" s="779" t="inlineStr">
        <is>
          <t>D</t>
        </is>
      </c>
      <c r="E19" s="778" t="n">
        <v>46038.08</v>
      </c>
      <c r="F19" s="778" t="n">
        <v>5098.06</v>
      </c>
      <c r="G19" s="778" t="n">
        <v>40940.02</v>
      </c>
      <c r="H19" s="779" t="inlineStr">
        <is>
          <t>D</t>
        </is>
      </c>
      <c r="I19" s="778" t="n">
        <v>130395.3</v>
      </c>
      <c r="J19" s="780" t="inlineStr">
        <is>
          <t>D</t>
        </is>
      </c>
    </row>
    <row r="20" ht="12.75" customHeight="1">
      <c r="A20" s="771" t="inlineStr">
        <is>
          <t>1.1.0.30.10001</t>
        </is>
      </c>
      <c r="B20" s="772" t="inlineStr">
        <is>
          <t>ADIANTAMENTO A FORNECEDORES</t>
        </is>
      </c>
      <c r="C20" s="773" t="n">
        <v>89455.28</v>
      </c>
      <c r="D20" s="774" t="inlineStr">
        <is>
          <t>D</t>
        </is>
      </c>
      <c r="E20" s="773" t="n">
        <v>46038.08</v>
      </c>
      <c r="F20" s="773" t="n">
        <v>5098.06</v>
      </c>
      <c r="G20" s="773" t="n">
        <v>40940.02</v>
      </c>
      <c r="H20" s="774" t="inlineStr">
        <is>
          <t>D</t>
        </is>
      </c>
      <c r="I20" s="773" t="n">
        <v>130395.3</v>
      </c>
      <c r="J20" s="775" t="inlineStr">
        <is>
          <t>D</t>
        </is>
      </c>
    </row>
    <row r="21" ht="12.75" customHeight="1">
      <c r="A21" s="776" t="inlineStr">
        <is>
          <t>1.1.0.30.3</t>
        </is>
      </c>
      <c r="B21" s="777" t="inlineStr">
        <is>
          <t>CREDITOS DE FUNCIONARIOS</t>
        </is>
      </c>
      <c r="C21" s="780" t="n">
        <v>0</v>
      </c>
      <c r="D21" s="779" t="n"/>
      <c r="E21" s="778" t="n">
        <v>140304.18</v>
      </c>
      <c r="F21" s="780" t="n">
        <v>0</v>
      </c>
      <c r="G21" s="778" t="n">
        <v>140304.18</v>
      </c>
      <c r="H21" s="779" t="inlineStr">
        <is>
          <t>D</t>
        </is>
      </c>
      <c r="I21" s="778" t="n">
        <v>140304.18</v>
      </c>
      <c r="J21" s="780" t="inlineStr">
        <is>
          <t>D</t>
        </is>
      </c>
    </row>
    <row r="22" ht="12.75" customHeight="1">
      <c r="A22" s="771" t="inlineStr">
        <is>
          <t>1.1.0.30.30003</t>
        </is>
      </c>
      <c r="B22" s="772" t="inlineStr">
        <is>
          <t>DIVIDENDO ANTECIPADO</t>
        </is>
      </c>
      <c r="C22" s="775" t="n">
        <v>0</v>
      </c>
      <c r="D22" s="526" t="n"/>
      <c r="E22" s="773" t="n">
        <v>140304.18</v>
      </c>
      <c r="F22" s="775" t="n">
        <v>0</v>
      </c>
      <c r="G22" s="773" t="n">
        <v>140304.18</v>
      </c>
      <c r="H22" s="774" t="inlineStr">
        <is>
          <t>D</t>
        </is>
      </c>
      <c r="I22" s="773" t="n">
        <v>140304.18</v>
      </c>
      <c r="J22" s="775" t="inlineStr">
        <is>
          <t>D</t>
        </is>
      </c>
    </row>
    <row r="23" ht="12.75" customHeight="1">
      <c r="A23" s="776" t="inlineStr">
        <is>
          <t>1.1.0.30.4</t>
        </is>
      </c>
      <c r="B23" s="777" t="inlineStr">
        <is>
          <t>IMPOSTOS A RECUPERAR</t>
        </is>
      </c>
      <c r="C23" s="778" t="n">
        <v>329791.28</v>
      </c>
      <c r="D23" s="779" t="inlineStr">
        <is>
          <t>D</t>
        </is>
      </c>
      <c r="E23" s="778" t="n">
        <v>99480.85000000001</v>
      </c>
      <c r="F23" s="778" t="n">
        <v>405705.06</v>
      </c>
      <c r="G23" s="778" t="n">
        <v>306224.21</v>
      </c>
      <c r="H23" s="779" t="inlineStr">
        <is>
          <t>C</t>
        </is>
      </c>
      <c r="I23" s="778" t="n">
        <v>23567.07</v>
      </c>
      <c r="J23" s="780" t="inlineStr">
        <is>
          <t>D</t>
        </is>
      </c>
    </row>
    <row r="24" ht="12.75" customHeight="1">
      <c r="A24" s="771" t="inlineStr">
        <is>
          <t>1.1.0.30.40001</t>
        </is>
      </c>
      <c r="B24" s="772" t="inlineStr">
        <is>
          <t>I.R.R.F. S-REND APLICACAO FINANCEIRAS</t>
        </is>
      </c>
      <c r="C24" s="773" t="n">
        <v>329.12</v>
      </c>
      <c r="D24" s="774" t="inlineStr">
        <is>
          <t>D</t>
        </is>
      </c>
      <c r="E24" s="775" t="n">
        <v>0</v>
      </c>
      <c r="F24" s="773" t="n">
        <v>329.12</v>
      </c>
      <c r="G24" s="773" t="n">
        <v>329.12</v>
      </c>
      <c r="H24" s="774" t="inlineStr">
        <is>
          <t>C</t>
        </is>
      </c>
      <c r="I24" s="775" t="n">
        <v>0</v>
      </c>
      <c r="J24" s="525" t="n"/>
    </row>
    <row r="25" ht="12.75" customHeight="1">
      <c r="A25" s="776" t="inlineStr">
        <is>
          <t>1.1.0.30.40002</t>
        </is>
      </c>
      <c r="B25" s="777" t="inlineStr">
        <is>
          <t>I.R.R.F. S-FATURAMENTO</t>
        </is>
      </c>
      <c r="C25" s="778" t="n">
        <v>77067.41</v>
      </c>
      <c r="D25" s="779" t="inlineStr">
        <is>
          <t>D</t>
        </is>
      </c>
      <c r="E25" s="778" t="n">
        <v>14491.09</v>
      </c>
      <c r="F25" s="778" t="n">
        <v>77067.41</v>
      </c>
      <c r="G25" s="778" t="n">
        <v>62576.32</v>
      </c>
      <c r="H25" s="779" t="inlineStr">
        <is>
          <t>C</t>
        </is>
      </c>
      <c r="I25" s="778" t="n">
        <v>14491.09</v>
      </c>
      <c r="J25" s="780" t="inlineStr">
        <is>
          <t>D</t>
        </is>
      </c>
    </row>
    <row r="26" ht="12.75" customHeight="1">
      <c r="A26" s="771" t="inlineStr">
        <is>
          <t>1.1.0.30.40003</t>
        </is>
      </c>
      <c r="B26" s="772" t="inlineStr">
        <is>
          <t>PIS S/ FATURAMENTO A RECUPERAR</t>
        </is>
      </c>
      <c r="C26" s="775" t="n">
        <v>0</v>
      </c>
      <c r="D26" s="526" t="n"/>
      <c r="E26" s="773" t="n">
        <v>5899.39</v>
      </c>
      <c r="F26" s="773" t="n">
        <v>5899.39</v>
      </c>
      <c r="G26" s="775" t="n">
        <v>0</v>
      </c>
      <c r="H26" s="526" t="n"/>
      <c r="I26" s="775" t="n">
        <v>0</v>
      </c>
      <c r="J26" s="525" t="n"/>
    </row>
    <row r="27" ht="12.75" customHeight="1">
      <c r="A27" s="776" t="inlineStr">
        <is>
          <t>1.1.0.30.40004</t>
        </is>
      </c>
      <c r="B27" s="777" t="inlineStr">
        <is>
          <t>COFINS S/ FATURAMENTO A RECUPERAR</t>
        </is>
      </c>
      <c r="C27" s="780" t="n">
        <v>0</v>
      </c>
      <c r="D27" s="779" t="n"/>
      <c r="E27" s="778" t="n">
        <v>27227.93</v>
      </c>
      <c r="F27" s="778" t="n">
        <v>27227.93</v>
      </c>
      <c r="G27" s="780" t="n">
        <v>0</v>
      </c>
      <c r="H27" s="779" t="n"/>
      <c r="I27" s="780" t="n">
        <v>0</v>
      </c>
      <c r="J27" s="780" t="n"/>
    </row>
    <row r="28" ht="12.75" customHeight="1">
      <c r="A28" s="771" t="inlineStr">
        <is>
          <t>1.1.0.30.40005</t>
        </is>
      </c>
      <c r="B28" s="772" t="inlineStr">
        <is>
          <t>CSLL S/ FATURAMENTO A RECUPERAR</t>
        </is>
      </c>
      <c r="C28" s="773" t="n">
        <v>50939.89</v>
      </c>
      <c r="D28" s="774" t="inlineStr">
        <is>
          <t>D</t>
        </is>
      </c>
      <c r="E28" s="773" t="n">
        <v>9075.98</v>
      </c>
      <c r="F28" s="773" t="n">
        <v>50939.89</v>
      </c>
      <c r="G28" s="773" t="n">
        <v>41863.91</v>
      </c>
      <c r="H28" s="774" t="inlineStr">
        <is>
          <t>C</t>
        </is>
      </c>
      <c r="I28" s="773" t="n">
        <v>9075.98</v>
      </c>
      <c r="J28" s="775" t="inlineStr">
        <is>
          <t>D</t>
        </is>
      </c>
    </row>
    <row r="29" ht="12.75" customHeight="1">
      <c r="A29" s="776" t="inlineStr">
        <is>
          <t>1.1.0.30.40007</t>
        </is>
      </c>
      <c r="B29" s="777" t="inlineStr">
        <is>
          <t>PIS A RECUPERAR</t>
        </is>
      </c>
      <c r="C29" s="780" t="n">
        <v>0</v>
      </c>
      <c r="D29" s="779" t="n"/>
      <c r="E29" s="778" t="n">
        <v>7632.22</v>
      </c>
      <c r="F29" s="778" t="n">
        <v>7632.22</v>
      </c>
      <c r="G29" s="780" t="n">
        <v>0</v>
      </c>
      <c r="H29" s="779" t="n"/>
      <c r="I29" s="780" t="n">
        <v>0</v>
      </c>
      <c r="J29" s="780" t="n"/>
    </row>
    <row r="30" ht="12.75" customHeight="1">
      <c r="A30" s="771" t="inlineStr">
        <is>
          <t>1.1.0.30.40008</t>
        </is>
      </c>
      <c r="B30" s="772" t="inlineStr">
        <is>
          <t>COFINS A RECUPERAR</t>
        </is>
      </c>
      <c r="C30" s="775" t="n">
        <v>0</v>
      </c>
      <c r="D30" s="526" t="n"/>
      <c r="E30" s="773" t="n">
        <v>35154.24</v>
      </c>
      <c r="F30" s="773" t="n">
        <v>35154.24</v>
      </c>
      <c r="G30" s="775" t="n">
        <v>0</v>
      </c>
      <c r="H30" s="526" t="n"/>
      <c r="I30" s="775" t="n">
        <v>0</v>
      </c>
      <c r="J30" s="525" t="n"/>
    </row>
    <row r="31" ht="12.75" customHeight="1">
      <c r="A31" s="776" t="inlineStr">
        <is>
          <t>1.1.0.30.40009</t>
        </is>
      </c>
      <c r="B31" s="777" t="inlineStr">
        <is>
          <t>IRPJ A RECUPERAR</t>
        </is>
      </c>
      <c r="C31" s="778" t="n">
        <v>159758.66</v>
      </c>
      <c r="D31" s="779" t="inlineStr">
        <is>
          <t>D</t>
        </is>
      </c>
      <c r="E31" s="780" t="n">
        <v>0</v>
      </c>
      <c r="F31" s="778" t="n">
        <v>159758.66</v>
      </c>
      <c r="G31" s="778" t="n">
        <v>159758.66</v>
      </c>
      <c r="H31" s="779" t="inlineStr">
        <is>
          <t>C</t>
        </is>
      </c>
      <c r="I31" s="780" t="n">
        <v>0</v>
      </c>
      <c r="J31" s="780" t="n"/>
    </row>
    <row r="32" ht="12.75" customHeight="1">
      <c r="A32" s="771" t="inlineStr">
        <is>
          <t>1.1.0.30.40010</t>
        </is>
      </c>
      <c r="B32" s="772" t="inlineStr">
        <is>
          <t>CSLL A RECUPERAR</t>
        </is>
      </c>
      <c r="C32" s="773" t="n">
        <v>41696.2</v>
      </c>
      <c r="D32" s="774" t="inlineStr">
        <is>
          <t>D</t>
        </is>
      </c>
      <c r="E32" s="775" t="n">
        <v>0</v>
      </c>
      <c r="F32" s="773" t="n">
        <v>41696.2</v>
      </c>
      <c r="G32" s="773" t="n">
        <v>41696.2</v>
      </c>
      <c r="H32" s="774" t="inlineStr">
        <is>
          <t>C</t>
        </is>
      </c>
      <c r="I32" s="775" t="n">
        <v>0</v>
      </c>
      <c r="J32" s="525" t="n"/>
    </row>
    <row r="33" ht="12.75" customHeight="1">
      <c r="A33" s="776" t="inlineStr">
        <is>
          <t>1.2</t>
        </is>
      </c>
      <c r="B33" s="777" t="inlineStr">
        <is>
          <t>ATIVO NAO CIRCULANTE</t>
        </is>
      </c>
      <c r="C33" s="778" t="n">
        <v>460719.99</v>
      </c>
      <c r="D33" s="779" t="inlineStr">
        <is>
          <t>D</t>
        </is>
      </c>
      <c r="E33" s="780" t="n">
        <v>0</v>
      </c>
      <c r="F33" s="778" t="n">
        <v>7701.67</v>
      </c>
      <c r="G33" s="778" t="n">
        <v>7701.67</v>
      </c>
      <c r="H33" s="779" t="inlineStr">
        <is>
          <t>C</t>
        </is>
      </c>
      <c r="I33" s="778" t="n">
        <v>453018.32</v>
      </c>
      <c r="J33" s="780" t="inlineStr">
        <is>
          <t>D</t>
        </is>
      </c>
    </row>
    <row r="34" ht="12.75" customHeight="1">
      <c r="A34" s="771" t="inlineStr">
        <is>
          <t>1.2.0.3</t>
        </is>
      </c>
      <c r="B34" s="772" t="inlineStr">
        <is>
          <t>IMOBILIZADO</t>
        </is>
      </c>
      <c r="C34" s="773" t="n">
        <v>460719.99</v>
      </c>
      <c r="D34" s="774" t="inlineStr">
        <is>
          <t>D</t>
        </is>
      </c>
      <c r="E34" s="775" t="n">
        <v>0</v>
      </c>
      <c r="F34" s="773" t="n">
        <v>7701.67</v>
      </c>
      <c r="G34" s="773" t="n">
        <v>7701.67</v>
      </c>
      <c r="H34" s="774" t="inlineStr">
        <is>
          <t>C</t>
        </is>
      </c>
      <c r="I34" s="773" t="n">
        <v>453018.32</v>
      </c>
      <c r="J34" s="775" t="inlineStr">
        <is>
          <t>D</t>
        </is>
      </c>
    </row>
    <row r="35" ht="12.75" customHeight="1">
      <c r="A35" s="776" t="inlineStr">
        <is>
          <t>1.2.0.30.1</t>
        </is>
      </c>
      <c r="B35" s="777" t="inlineStr">
        <is>
          <t>BENS MOVEIS - CUSTO CORRIGIDO</t>
        </is>
      </c>
      <c r="C35" s="778" t="n">
        <v>462100</v>
      </c>
      <c r="D35" s="779" t="inlineStr">
        <is>
          <t>D</t>
        </is>
      </c>
      <c r="E35" s="780" t="n">
        <v>0</v>
      </c>
      <c r="F35" s="780" t="n">
        <v>0</v>
      </c>
      <c r="G35" s="780" t="n">
        <v>0</v>
      </c>
      <c r="H35" s="779" t="n"/>
      <c r="I35" s="778" t="n">
        <v>462100</v>
      </c>
      <c r="J35" s="780" t="inlineStr">
        <is>
          <t>D</t>
        </is>
      </c>
    </row>
    <row r="36" ht="12.75" customHeight="1">
      <c r="A36" s="771" t="inlineStr">
        <is>
          <t>1.2.0.30.10001</t>
        </is>
      </c>
      <c r="B36" s="772" t="inlineStr">
        <is>
          <t>COMPUTADORES E PERIFERICOS</t>
        </is>
      </c>
      <c r="C36" s="773" t="n">
        <v>15700</v>
      </c>
      <c r="D36" s="774" t="inlineStr">
        <is>
          <t>D</t>
        </is>
      </c>
      <c r="E36" s="775" t="n">
        <v>0</v>
      </c>
      <c r="F36" s="775" t="n">
        <v>0</v>
      </c>
      <c r="G36" s="775" t="n">
        <v>0</v>
      </c>
      <c r="H36" s="526" t="n"/>
      <c r="I36" s="773" t="n">
        <v>15700</v>
      </c>
      <c r="J36" s="775" t="inlineStr">
        <is>
          <t>D</t>
        </is>
      </c>
    </row>
    <row r="37" ht="12.75" customHeight="1">
      <c r="A37" s="776" t="inlineStr">
        <is>
          <t>1.2.0.30.10004</t>
        </is>
      </c>
      <c r="B37" s="777" t="inlineStr">
        <is>
          <t>VEICULOS</t>
        </is>
      </c>
      <c r="C37" s="778" t="n">
        <v>446400</v>
      </c>
      <c r="D37" s="779" t="inlineStr">
        <is>
          <t>D</t>
        </is>
      </c>
      <c r="E37" s="780" t="n">
        <v>0</v>
      </c>
      <c r="F37" s="780" t="n">
        <v>0</v>
      </c>
      <c r="G37" s="780" t="n">
        <v>0</v>
      </c>
      <c r="H37" s="779" t="n"/>
      <c r="I37" s="778" t="n">
        <v>446400</v>
      </c>
      <c r="J37" s="780" t="inlineStr">
        <is>
          <t>D</t>
        </is>
      </c>
    </row>
    <row r="38" ht="12.75" customHeight="1">
      <c r="A38" s="771" t="inlineStr">
        <is>
          <t>1.2.0.30.2</t>
        </is>
      </c>
      <c r="B38" s="772" t="inlineStr">
        <is>
          <t>DEPRECIACAO-AMORTIZACAO ACUMULADA</t>
        </is>
      </c>
      <c r="C38" s="773" t="n">
        <v>1380.01</v>
      </c>
      <c r="D38" s="774" t="inlineStr">
        <is>
          <t>C</t>
        </is>
      </c>
      <c r="E38" s="775" t="n">
        <v>0</v>
      </c>
      <c r="F38" s="773" t="n">
        <v>7701.67</v>
      </c>
      <c r="G38" s="773" t="n">
        <v>7701.67</v>
      </c>
      <c r="H38" s="774" t="inlineStr">
        <is>
          <t>C</t>
        </is>
      </c>
      <c r="I38" s="773" t="n">
        <v>9081.68</v>
      </c>
      <c r="J38" s="775" t="inlineStr">
        <is>
          <t>C</t>
        </is>
      </c>
    </row>
    <row r="39" ht="12.75" customHeight="1">
      <c r="A39" s="776" t="inlineStr">
        <is>
          <t>1.2.0.30.20001</t>
        </is>
      </c>
      <c r="B39" s="777" t="inlineStr">
        <is>
          <t>DEPRECIAÇÃO COMPUTADORES E PERIFERICOS</t>
        </is>
      </c>
      <c r="C39" s="778" t="n">
        <v>1380.01</v>
      </c>
      <c r="D39" s="779" t="inlineStr">
        <is>
          <t>C</t>
        </is>
      </c>
      <c r="E39" s="780" t="n">
        <v>0</v>
      </c>
      <c r="F39" s="778" t="n">
        <v>261.67</v>
      </c>
      <c r="G39" s="778" t="n">
        <v>261.67</v>
      </c>
      <c r="H39" s="779" t="inlineStr">
        <is>
          <t>C</t>
        </is>
      </c>
      <c r="I39" s="778" t="n">
        <v>1641.68</v>
      </c>
      <c r="J39" s="780" t="inlineStr">
        <is>
          <t>C</t>
        </is>
      </c>
    </row>
    <row r="40" ht="12.75" customHeight="1">
      <c r="A40" s="771" t="inlineStr">
        <is>
          <t>1.2.0.30.20004</t>
        </is>
      </c>
      <c r="B40" s="772" t="inlineStr">
        <is>
          <t>DEPRECIAÇÃO VEICULOS</t>
        </is>
      </c>
      <c r="C40" s="775" t="n">
        <v>0</v>
      </c>
      <c r="D40" s="526" t="n"/>
      <c r="E40" s="775" t="n">
        <v>0</v>
      </c>
      <c r="F40" s="773" t="n">
        <v>7440</v>
      </c>
      <c r="G40" s="773" t="n">
        <v>7440</v>
      </c>
      <c r="H40" s="774" t="inlineStr">
        <is>
          <t>C</t>
        </is>
      </c>
      <c r="I40" s="773" t="n">
        <v>7440</v>
      </c>
      <c r="J40" s="775" t="inlineStr">
        <is>
          <t>C</t>
        </is>
      </c>
    </row>
    <row r="41" ht="12.75" customHeight="1">
      <c r="A41" s="776" t="inlineStr">
        <is>
          <t>2</t>
        </is>
      </c>
      <c r="B41" s="777" t="inlineStr">
        <is>
          <t>PASSIVO</t>
        </is>
      </c>
      <c r="C41" s="778" t="n">
        <v>1250938.98</v>
      </c>
      <c r="D41" s="779" t="inlineStr">
        <is>
          <t>C</t>
        </is>
      </c>
      <c r="E41" s="778" t="n">
        <v>1716049.61</v>
      </c>
      <c r="F41" s="778" t="n">
        <v>1361462.1</v>
      </c>
      <c r="G41" s="778" t="n">
        <v>354587.51</v>
      </c>
      <c r="H41" s="779" t="inlineStr">
        <is>
          <t>D</t>
        </is>
      </c>
      <c r="I41" s="778" t="n">
        <v>896351.47</v>
      </c>
      <c r="J41" s="780" t="inlineStr">
        <is>
          <t>C</t>
        </is>
      </c>
    </row>
    <row r="42" ht="12.75" customHeight="1">
      <c r="A42" s="771" t="inlineStr">
        <is>
          <t>2.1</t>
        </is>
      </c>
      <c r="B42" s="772" t="inlineStr">
        <is>
          <t>PASSIVO CIRCULANTE</t>
        </is>
      </c>
      <c r="C42" s="773" t="n">
        <v>1045293.15</v>
      </c>
      <c r="D42" s="774" t="inlineStr">
        <is>
          <t>C</t>
        </is>
      </c>
      <c r="E42" s="773" t="n">
        <v>1221482.3</v>
      </c>
      <c r="F42" s="773" t="n">
        <v>1070232.87</v>
      </c>
      <c r="G42" s="773" t="n">
        <v>151249.43</v>
      </c>
      <c r="H42" s="774" t="inlineStr">
        <is>
          <t>D</t>
        </is>
      </c>
      <c r="I42" s="773" t="n">
        <v>894043.72</v>
      </c>
      <c r="J42" s="775" t="inlineStr">
        <is>
          <t>C</t>
        </is>
      </c>
    </row>
    <row r="43" ht="12.75" customHeight="1">
      <c r="A43" s="776" t="inlineStr">
        <is>
          <t>2.1.0.1</t>
        </is>
      </c>
      <c r="B43" s="777" t="inlineStr">
        <is>
          <t>EMPRESTIMOS E FINANCIAMENTOS</t>
        </is>
      </c>
      <c r="C43" s="778" t="n">
        <v>157678.4</v>
      </c>
      <c r="D43" s="779" t="inlineStr">
        <is>
          <t>C</t>
        </is>
      </c>
      <c r="E43" s="778" t="n">
        <v>6369.34</v>
      </c>
      <c r="F43" s="780" t="n">
        <v>0</v>
      </c>
      <c r="G43" s="778" t="n">
        <v>6369.34</v>
      </c>
      <c r="H43" s="779" t="inlineStr">
        <is>
          <t>D</t>
        </is>
      </c>
      <c r="I43" s="778" t="n">
        <v>151309.06</v>
      </c>
      <c r="J43" s="780" t="inlineStr">
        <is>
          <t>C</t>
        </is>
      </c>
    </row>
    <row r="44" ht="12.75" customHeight="1">
      <c r="A44" s="771" t="inlineStr">
        <is>
          <t>2.1.0.10.30002</t>
        </is>
      </c>
      <c r="B44" s="772" t="inlineStr">
        <is>
          <t>EMPRESTIMOS A PAGAR</t>
        </is>
      </c>
      <c r="C44" s="773" t="n">
        <v>157678.4</v>
      </c>
      <c r="D44" s="774" t="inlineStr">
        <is>
          <t>C</t>
        </is>
      </c>
      <c r="E44" s="773" t="n">
        <v>6369.34</v>
      </c>
      <c r="F44" s="775" t="n">
        <v>0</v>
      </c>
      <c r="G44" s="773" t="n">
        <v>6369.34</v>
      </c>
      <c r="H44" s="774" t="inlineStr">
        <is>
          <t>D</t>
        </is>
      </c>
      <c r="I44" s="773" t="n">
        <v>151309.06</v>
      </c>
      <c r="J44" s="775" t="inlineStr">
        <is>
          <t>C</t>
        </is>
      </c>
    </row>
    <row r="45" ht="12.75" customHeight="1">
      <c r="A45" s="776" t="inlineStr">
        <is>
          <t>2.1.0.2</t>
        </is>
      </c>
      <c r="B45" s="777" t="inlineStr">
        <is>
          <t>FORNECEDORES</t>
        </is>
      </c>
      <c r="C45" s="778" t="n">
        <v>460131.69</v>
      </c>
      <c r="D45" s="779" t="inlineStr">
        <is>
          <t>C</t>
        </is>
      </c>
      <c r="E45" s="778" t="n">
        <v>708680.1800000001</v>
      </c>
      <c r="F45" s="778" t="n">
        <v>690690.4</v>
      </c>
      <c r="G45" s="778" t="n">
        <v>17989.78</v>
      </c>
      <c r="H45" s="779" t="inlineStr">
        <is>
          <t>D</t>
        </is>
      </c>
      <c r="I45" s="778" t="n">
        <v>442141.91</v>
      </c>
      <c r="J45" s="780" t="inlineStr">
        <is>
          <t>C</t>
        </is>
      </c>
    </row>
    <row r="46" ht="12.75" customHeight="1">
      <c r="A46" s="771" t="inlineStr">
        <is>
          <t>2.1.0.20.1</t>
        </is>
      </c>
      <c r="B46" s="772" t="inlineStr">
        <is>
          <t>FORNECEDORES</t>
        </is>
      </c>
      <c r="C46" s="773" t="n">
        <v>460131.69</v>
      </c>
      <c r="D46" s="774" t="inlineStr">
        <is>
          <t>C</t>
        </is>
      </c>
      <c r="E46" s="773" t="n">
        <v>708680.1800000001</v>
      </c>
      <c r="F46" s="773" t="n">
        <v>690690.4</v>
      </c>
      <c r="G46" s="773" t="n">
        <v>17989.78</v>
      </c>
      <c r="H46" s="774" t="inlineStr">
        <is>
          <t>D</t>
        </is>
      </c>
      <c r="I46" s="773" t="n">
        <v>442141.91</v>
      </c>
      <c r="J46" s="775" t="inlineStr">
        <is>
          <t>C</t>
        </is>
      </c>
    </row>
    <row r="47" ht="12.75" customHeight="1">
      <c r="A47" s="776" t="inlineStr">
        <is>
          <t>2.1.0.20.10001</t>
        </is>
      </c>
      <c r="B47" s="777" t="inlineStr">
        <is>
          <t>FORNECEDORES NACIONAIS</t>
        </is>
      </c>
      <c r="C47" s="778" t="n">
        <v>460131.69</v>
      </c>
      <c r="D47" s="779" t="inlineStr">
        <is>
          <t>C</t>
        </is>
      </c>
      <c r="E47" s="778" t="n">
        <v>708680.1800000001</v>
      </c>
      <c r="F47" s="778" t="n">
        <v>690690.4</v>
      </c>
      <c r="G47" s="778" t="n">
        <v>17989.78</v>
      </c>
      <c r="H47" s="779" t="inlineStr">
        <is>
          <t>D</t>
        </is>
      </c>
      <c r="I47" s="778" t="n">
        <v>442141.91</v>
      </c>
      <c r="J47" s="780" t="inlineStr">
        <is>
          <t>C</t>
        </is>
      </c>
    </row>
    <row r="48" ht="12.75" customHeight="1">
      <c r="A48" s="771" t="inlineStr">
        <is>
          <t>2.1.0.3</t>
        </is>
      </c>
      <c r="B48" s="772" t="inlineStr">
        <is>
          <t>REMUNERACOES A PAGAR</t>
        </is>
      </c>
      <c r="C48" s="775" t="n">
        <v>0</v>
      </c>
      <c r="D48" s="526" t="n"/>
      <c r="E48" s="773" t="n">
        <v>3036</v>
      </c>
      <c r="F48" s="773" t="n">
        <v>3036</v>
      </c>
      <c r="G48" s="775" t="n">
        <v>0</v>
      </c>
      <c r="H48" s="526" t="n"/>
      <c r="I48" s="775" t="n">
        <v>0</v>
      </c>
      <c r="J48" s="525" t="n"/>
    </row>
    <row r="49" ht="12.75" customHeight="1">
      <c r="A49" s="776" t="inlineStr">
        <is>
          <t>2.1.0.30.1</t>
        </is>
      </c>
      <c r="B49" s="777" t="inlineStr">
        <is>
          <t>REMUNERACOES A PAGAR</t>
        </is>
      </c>
      <c r="C49" s="780" t="n">
        <v>0</v>
      </c>
      <c r="D49" s="779" t="n"/>
      <c r="E49" s="778" t="n">
        <v>3036</v>
      </c>
      <c r="F49" s="778" t="n">
        <v>3036</v>
      </c>
      <c r="G49" s="780" t="n">
        <v>0</v>
      </c>
      <c r="H49" s="779" t="n"/>
      <c r="I49" s="780" t="n">
        <v>0</v>
      </c>
      <c r="J49" s="780" t="n"/>
    </row>
    <row r="50" ht="12.75" customHeight="1">
      <c r="A50" s="771" t="inlineStr">
        <is>
          <t>2.1.0.30.10001</t>
        </is>
      </c>
      <c r="B50" s="772" t="inlineStr">
        <is>
          <t>PRO-LABORE</t>
        </is>
      </c>
      <c r="C50" s="775" t="n">
        <v>0</v>
      </c>
      <c r="D50" s="526" t="n"/>
      <c r="E50" s="773" t="n">
        <v>3036</v>
      </c>
      <c r="F50" s="773" t="n">
        <v>3036</v>
      </c>
      <c r="G50" s="775" t="n">
        <v>0</v>
      </c>
      <c r="H50" s="526" t="n"/>
      <c r="I50" s="775" t="n">
        <v>0</v>
      </c>
      <c r="J50" s="525" t="n"/>
    </row>
    <row r="51" ht="12.75" customHeight="1">
      <c r="A51" s="776" t="inlineStr">
        <is>
          <t>2.1.0.4</t>
        </is>
      </c>
      <c r="B51" s="777" t="inlineStr">
        <is>
          <t>OBRIGACOES PREVIDENC.,SINDICAIS E FGTS</t>
        </is>
      </c>
      <c r="C51" s="778" t="n">
        <v>941.16</v>
      </c>
      <c r="D51" s="779" t="inlineStr">
        <is>
          <t>C</t>
        </is>
      </c>
      <c r="E51" s="778" t="n">
        <v>941.16</v>
      </c>
      <c r="F51" s="778" t="n">
        <v>1005.02</v>
      </c>
      <c r="G51" s="778" t="n">
        <v>63.86</v>
      </c>
      <c r="H51" s="779" t="inlineStr">
        <is>
          <t>C</t>
        </is>
      </c>
      <c r="I51" s="778" t="n">
        <v>1005.02</v>
      </c>
      <c r="J51" s="780" t="inlineStr">
        <is>
          <t>C</t>
        </is>
      </c>
    </row>
    <row r="52" ht="12.75" customHeight="1">
      <c r="A52" s="771" t="inlineStr">
        <is>
          <t>2.1.0.40.1</t>
        </is>
      </c>
      <c r="B52" s="772" t="inlineStr">
        <is>
          <t>INSS A RECOLHER</t>
        </is>
      </c>
      <c r="C52" s="773" t="n">
        <v>941.16</v>
      </c>
      <c r="D52" s="774" t="inlineStr">
        <is>
          <t>C</t>
        </is>
      </c>
      <c r="E52" s="773" t="n">
        <v>941.16</v>
      </c>
      <c r="F52" s="773" t="n">
        <v>1005.02</v>
      </c>
      <c r="G52" s="773" t="n">
        <v>63.86</v>
      </c>
      <c r="H52" s="774" t="inlineStr">
        <is>
          <t>C</t>
        </is>
      </c>
      <c r="I52" s="773" t="n">
        <v>1005.02</v>
      </c>
      <c r="J52" s="775" t="inlineStr">
        <is>
          <t>C</t>
        </is>
      </c>
    </row>
    <row r="53" ht="12.75" customHeight="1">
      <c r="A53" s="776" t="inlineStr">
        <is>
          <t>2.1.0.40.10001</t>
        </is>
      </c>
      <c r="B53" s="777" t="inlineStr">
        <is>
          <t>INSS A PAGAR</t>
        </is>
      </c>
      <c r="C53" s="778" t="n">
        <v>941.16</v>
      </c>
      <c r="D53" s="779" t="inlineStr">
        <is>
          <t>C</t>
        </is>
      </c>
      <c r="E53" s="778" t="n">
        <v>941.16</v>
      </c>
      <c r="F53" s="778" t="n">
        <v>1005.02</v>
      </c>
      <c r="G53" s="778" t="n">
        <v>63.86</v>
      </c>
      <c r="H53" s="779" t="inlineStr">
        <is>
          <t>C</t>
        </is>
      </c>
      <c r="I53" s="778" t="n">
        <v>1005.02</v>
      </c>
      <c r="J53" s="780" t="inlineStr">
        <is>
          <t>C</t>
        </is>
      </c>
    </row>
    <row r="54" ht="12.75" customHeight="1">
      <c r="A54" s="771" t="inlineStr">
        <is>
          <t>2.1.0.5</t>
        </is>
      </c>
      <c r="B54" s="772" t="inlineStr">
        <is>
          <t>OBRIGACOES TRIBUTARIAS</t>
        </is>
      </c>
      <c r="C54" s="773" t="n">
        <v>426541.9</v>
      </c>
      <c r="D54" s="774" t="inlineStr">
        <is>
          <t>C</t>
        </is>
      </c>
      <c r="E54" s="773" t="n">
        <v>502455.62</v>
      </c>
      <c r="F54" s="773" t="n">
        <v>169855.62</v>
      </c>
      <c r="G54" s="773" t="n">
        <v>332600</v>
      </c>
      <c r="H54" s="774" t="inlineStr">
        <is>
          <t>D</t>
        </is>
      </c>
      <c r="I54" s="773" t="n">
        <v>93941.89999999999</v>
      </c>
      <c r="J54" s="775" t="inlineStr">
        <is>
          <t>C</t>
        </is>
      </c>
    </row>
    <row r="55" ht="12.75" customHeight="1">
      <c r="A55" s="776" t="inlineStr">
        <is>
          <t>2.1.0.50.10001</t>
        </is>
      </c>
      <c r="B55" s="777" t="inlineStr">
        <is>
          <t>ISS A RECOLHER</t>
        </is>
      </c>
      <c r="C55" s="778" t="n">
        <v>19514.04</v>
      </c>
      <c r="D55" s="779" t="inlineStr">
        <is>
          <t>C</t>
        </is>
      </c>
      <c r="E55" s="778" t="n">
        <v>19514.04</v>
      </c>
      <c r="F55" s="778" t="n">
        <v>19321.57</v>
      </c>
      <c r="G55" s="778" t="n">
        <v>192.47</v>
      </c>
      <c r="H55" s="779" t="inlineStr">
        <is>
          <t>D</t>
        </is>
      </c>
      <c r="I55" s="778" t="n">
        <v>19321.57</v>
      </c>
      <c r="J55" s="780" t="inlineStr">
        <is>
          <t>C</t>
        </is>
      </c>
    </row>
    <row r="56" ht="12.75" customHeight="1">
      <c r="A56" s="771" t="inlineStr">
        <is>
          <t>2.1.0.50.10002</t>
        </is>
      </c>
      <c r="B56" s="772" t="inlineStr">
        <is>
          <t>PIS A PAGAR</t>
        </is>
      </c>
      <c r="C56" s="773" t="n">
        <v>3309.75</v>
      </c>
      <c r="D56" s="774" t="inlineStr">
        <is>
          <t>C</t>
        </is>
      </c>
      <c r="E56" s="773" t="n">
        <v>16841.36</v>
      </c>
      <c r="F56" s="773" t="n">
        <v>15953.35</v>
      </c>
      <c r="G56" s="773" t="n">
        <v>888.01</v>
      </c>
      <c r="H56" s="774" t="inlineStr">
        <is>
          <t>D</t>
        </is>
      </c>
      <c r="I56" s="773" t="n">
        <v>2421.74</v>
      </c>
      <c r="J56" s="775" t="inlineStr">
        <is>
          <t>C</t>
        </is>
      </c>
    </row>
    <row r="57" ht="12.75" customHeight="1">
      <c r="A57" s="776" t="inlineStr">
        <is>
          <t>2.1.0.50.10003</t>
        </is>
      </c>
      <c r="B57" s="777" t="inlineStr">
        <is>
          <t>COFINS A PAGAR</t>
        </is>
      </c>
      <c r="C57" s="778" t="n">
        <v>15210.48</v>
      </c>
      <c r="D57" s="779" t="inlineStr">
        <is>
          <t>C</t>
        </is>
      </c>
      <c r="E57" s="778" t="n">
        <v>77592.59</v>
      </c>
      <c r="F57" s="778" t="n">
        <v>73502.17999999999</v>
      </c>
      <c r="G57" s="778" t="n">
        <v>4090.41</v>
      </c>
      <c r="H57" s="779" t="inlineStr">
        <is>
          <t>D</t>
        </is>
      </c>
      <c r="I57" s="778" t="n">
        <v>11120.07</v>
      </c>
      <c r="J57" s="780" t="inlineStr">
        <is>
          <t>C</t>
        </is>
      </c>
    </row>
    <row r="58" ht="12.75" customHeight="1">
      <c r="A58" s="771" t="inlineStr">
        <is>
          <t>2.1.0.50.10004</t>
        </is>
      </c>
      <c r="B58" s="772" t="inlineStr">
        <is>
          <t>I.R.R.F. A PAGAR</t>
        </is>
      </c>
      <c r="C58" s="773" t="n">
        <v>424.65</v>
      </c>
      <c r="D58" s="774" t="inlineStr">
        <is>
          <t>C</t>
        </is>
      </c>
      <c r="E58" s="773" t="n">
        <v>424.65</v>
      </c>
      <c r="F58" s="773" t="n">
        <v>528.97</v>
      </c>
      <c r="G58" s="773" t="n">
        <v>104.32</v>
      </c>
      <c r="H58" s="774" t="inlineStr">
        <is>
          <t>C</t>
        </is>
      </c>
      <c r="I58" s="773" t="n">
        <v>528.97</v>
      </c>
      <c r="J58" s="775" t="inlineStr">
        <is>
          <t>C</t>
        </is>
      </c>
    </row>
    <row r="59" ht="12.75" customHeight="1">
      <c r="A59" s="776" t="inlineStr">
        <is>
          <t>2.1.0.50.10007</t>
        </is>
      </c>
      <c r="B59" s="777" t="inlineStr">
        <is>
          <t>PIS-COFINS-CSLL  A PAGAR 5952</t>
        </is>
      </c>
      <c r="C59" s="778" t="n">
        <v>530.1</v>
      </c>
      <c r="D59" s="779" t="inlineStr">
        <is>
          <t>C</t>
        </is>
      </c>
      <c r="E59" s="778" t="n">
        <v>530.1</v>
      </c>
      <c r="F59" s="778" t="n">
        <v>493.83</v>
      </c>
      <c r="G59" s="778" t="n">
        <v>36.27</v>
      </c>
      <c r="H59" s="779" t="inlineStr">
        <is>
          <t>D</t>
        </is>
      </c>
      <c r="I59" s="778" t="n">
        <v>493.83</v>
      </c>
      <c r="J59" s="780" t="inlineStr">
        <is>
          <t>C</t>
        </is>
      </c>
    </row>
    <row r="60" ht="12.75" customHeight="1">
      <c r="A60" s="771" t="inlineStr">
        <is>
          <t>2.1.0.50.10008</t>
        </is>
      </c>
      <c r="B60" s="772" t="inlineStr">
        <is>
          <t>IRPJ A PAGAR</t>
        </is>
      </c>
      <c r="C60" s="773" t="n">
        <v>282318.29</v>
      </c>
      <c r="D60" s="774" t="inlineStr">
        <is>
          <t>C</t>
        </is>
      </c>
      <c r="E60" s="773" t="n">
        <v>282318.29</v>
      </c>
      <c r="F60" s="773" t="n">
        <v>43629.21</v>
      </c>
      <c r="G60" s="773" t="n">
        <v>238689.08</v>
      </c>
      <c r="H60" s="774" t="inlineStr">
        <is>
          <t>D</t>
        </is>
      </c>
      <c r="I60" s="773" t="n">
        <v>43629.21</v>
      </c>
      <c r="J60" s="775" t="inlineStr">
        <is>
          <t>C</t>
        </is>
      </c>
    </row>
    <row r="61" ht="12.75" customHeight="1">
      <c r="A61" s="776" t="inlineStr">
        <is>
          <t>2.1.0.50.10009</t>
        </is>
      </c>
      <c r="B61" s="777" t="inlineStr">
        <is>
          <t>CSLL A PAGAR</t>
        </is>
      </c>
      <c r="C61" s="778" t="n">
        <v>105234.59</v>
      </c>
      <c r="D61" s="779" t="inlineStr">
        <is>
          <t>C</t>
        </is>
      </c>
      <c r="E61" s="778" t="n">
        <v>105234.59</v>
      </c>
      <c r="F61" s="778" t="n">
        <v>16426.51</v>
      </c>
      <c r="G61" s="778" t="n">
        <v>88808.08</v>
      </c>
      <c r="H61" s="779" t="inlineStr">
        <is>
          <t>D</t>
        </is>
      </c>
      <c r="I61" s="778" t="n">
        <v>16426.51</v>
      </c>
      <c r="J61" s="780" t="inlineStr">
        <is>
          <t>C</t>
        </is>
      </c>
    </row>
    <row r="62" ht="12.75" customHeight="1">
      <c r="A62" s="771" t="inlineStr">
        <is>
          <t>2.1.0.6</t>
        </is>
      </c>
      <c r="B62" s="772" t="inlineStr">
        <is>
          <t>OUTRAS OBRIGACOES</t>
        </is>
      </c>
      <c r="C62" s="775" t="n">
        <v>0</v>
      </c>
      <c r="D62" s="526" t="n"/>
      <c r="E62" s="775" t="n">
        <v>0</v>
      </c>
      <c r="F62" s="773" t="n">
        <v>205645.83</v>
      </c>
      <c r="G62" s="773" t="n">
        <v>205645.83</v>
      </c>
      <c r="H62" s="774" t="inlineStr">
        <is>
          <t>C</t>
        </is>
      </c>
      <c r="I62" s="773" t="n">
        <v>205645.83</v>
      </c>
      <c r="J62" s="775" t="inlineStr">
        <is>
          <t>C</t>
        </is>
      </c>
    </row>
    <row r="63" ht="12.75" customHeight="1">
      <c r="A63" s="776" t="inlineStr">
        <is>
          <t>2.1.0.60.1</t>
        </is>
      </c>
      <c r="B63" s="777" t="inlineStr">
        <is>
          <t>CONTAS A PAGAR</t>
        </is>
      </c>
      <c r="C63" s="780" t="n">
        <v>0</v>
      </c>
      <c r="D63" s="779" t="n"/>
      <c r="E63" s="780" t="n">
        <v>0</v>
      </c>
      <c r="F63" s="778" t="n">
        <v>205645.83</v>
      </c>
      <c r="G63" s="778" t="n">
        <v>205645.83</v>
      </c>
      <c r="H63" s="779" t="inlineStr">
        <is>
          <t>C</t>
        </is>
      </c>
      <c r="I63" s="778" t="n">
        <v>205645.83</v>
      </c>
      <c r="J63" s="780" t="inlineStr">
        <is>
          <t>C</t>
        </is>
      </c>
    </row>
    <row r="64" ht="12.75" customHeight="1">
      <c r="A64" s="771" t="inlineStr">
        <is>
          <t>2.1.0.60.10010</t>
        </is>
      </c>
      <c r="B64" s="772" t="inlineStr">
        <is>
          <t>DIVIDENDOS A PAGAR</t>
        </is>
      </c>
      <c r="C64" s="775" t="n">
        <v>0</v>
      </c>
      <c r="D64" s="526" t="n"/>
      <c r="E64" s="775" t="n">
        <v>0</v>
      </c>
      <c r="F64" s="773" t="n">
        <v>205645.83</v>
      </c>
      <c r="G64" s="773" t="n">
        <v>205645.83</v>
      </c>
      <c r="H64" s="774" t="inlineStr">
        <is>
          <t>C</t>
        </is>
      </c>
      <c r="I64" s="773" t="n">
        <v>205645.83</v>
      </c>
      <c r="J64" s="775" t="inlineStr">
        <is>
          <t>C</t>
        </is>
      </c>
    </row>
    <row r="65" ht="12.75" customHeight="1">
      <c r="A65" s="776" t="inlineStr">
        <is>
          <t>2.3</t>
        </is>
      </c>
      <c r="B65" s="777" t="inlineStr">
        <is>
          <t>PATRIMONIO LIQUIDO</t>
        </is>
      </c>
      <c r="C65" s="778" t="n">
        <v>205645.83</v>
      </c>
      <c r="D65" s="779" t="inlineStr">
        <is>
          <t>C</t>
        </is>
      </c>
      <c r="E65" s="778" t="n">
        <v>494567.31</v>
      </c>
      <c r="F65" s="778" t="n">
        <v>291229.23</v>
      </c>
      <c r="G65" s="778" t="n">
        <v>203338.08</v>
      </c>
      <c r="H65" s="779" t="inlineStr">
        <is>
          <t>D</t>
        </is>
      </c>
      <c r="I65" s="778" t="n">
        <v>2307.75</v>
      </c>
      <c r="J65" s="780" t="inlineStr">
        <is>
          <t>C</t>
        </is>
      </c>
    </row>
    <row r="66" ht="12.75" customHeight="1">
      <c r="A66" s="771" t="inlineStr">
        <is>
          <t>2.3.0.10.10001</t>
        </is>
      </c>
      <c r="B66" s="772" t="inlineStr">
        <is>
          <t>CAPITAL SOCIAL</t>
        </is>
      </c>
      <c r="C66" s="773" t="n">
        <v>10000</v>
      </c>
      <c r="D66" s="774" t="inlineStr">
        <is>
          <t>C</t>
        </is>
      </c>
      <c r="E66" s="775" t="n">
        <v>0</v>
      </c>
      <c r="F66" s="775" t="n">
        <v>0</v>
      </c>
      <c r="G66" s="775" t="n">
        <v>0</v>
      </c>
      <c r="H66" s="526" t="n"/>
      <c r="I66" s="773" t="n">
        <v>10000</v>
      </c>
      <c r="J66" s="775" t="inlineStr">
        <is>
          <t>C</t>
        </is>
      </c>
    </row>
    <row r="67" ht="12.75" customHeight="1">
      <c r="A67" s="776" t="inlineStr">
        <is>
          <t>2.3.0.10.10002</t>
        </is>
      </c>
      <c r="B67" s="777" t="inlineStr">
        <is>
          <t>CAPITAL A INTEGRALIZAR</t>
        </is>
      </c>
      <c r="C67" s="778" t="n">
        <v>10000</v>
      </c>
      <c r="D67" s="779" t="inlineStr">
        <is>
          <t>D</t>
        </is>
      </c>
      <c r="E67" s="780" t="n">
        <v>0</v>
      </c>
      <c r="F67" s="780" t="n">
        <v>0</v>
      </c>
      <c r="G67" s="780" t="n">
        <v>0</v>
      </c>
      <c r="H67" s="779" t="n"/>
      <c r="I67" s="778" t="n">
        <v>10000</v>
      </c>
      <c r="J67" s="780" t="inlineStr">
        <is>
          <t>D</t>
        </is>
      </c>
    </row>
    <row r="68" ht="12.75" customHeight="1">
      <c r="A68" s="771" t="inlineStr">
        <is>
          <t>2.3.0.2</t>
        </is>
      </c>
      <c r="B68" s="772" t="inlineStr">
        <is>
          <t>LUCROS OU PREJUIZOS ACUMULADOS</t>
        </is>
      </c>
      <c r="C68" s="773" t="n">
        <v>205645.83</v>
      </c>
      <c r="D68" s="774" t="inlineStr">
        <is>
          <t>C</t>
        </is>
      </c>
      <c r="E68" s="773" t="n">
        <v>494567.31</v>
      </c>
      <c r="F68" s="773" t="n">
        <v>291229.23</v>
      </c>
      <c r="G68" s="773" t="n">
        <v>203338.08</v>
      </c>
      <c r="H68" s="774" t="inlineStr">
        <is>
          <t>D</t>
        </is>
      </c>
      <c r="I68" s="773" t="n">
        <v>2307.75</v>
      </c>
      <c r="J68" s="775" t="inlineStr">
        <is>
          <t>C</t>
        </is>
      </c>
    </row>
    <row r="69" ht="12.75" customHeight="1">
      <c r="A69" s="776" t="inlineStr">
        <is>
          <t>2.3.0.20.1</t>
        </is>
      </c>
      <c r="B69" s="777" t="inlineStr">
        <is>
          <t>LUCROS OU PREJUIZOS ACUMULADOS</t>
        </is>
      </c>
      <c r="C69" s="778" t="n">
        <v>1957.08</v>
      </c>
      <c r="D69" s="779" t="inlineStr">
        <is>
          <t>C</t>
        </is>
      </c>
      <c r="E69" s="778" t="n">
        <v>290878.56</v>
      </c>
      <c r="F69" s="778" t="n">
        <v>291229.23</v>
      </c>
      <c r="G69" s="778" t="n">
        <v>350.67</v>
      </c>
      <c r="H69" s="779" t="inlineStr">
        <is>
          <t>C</t>
        </is>
      </c>
      <c r="I69" s="778" t="n">
        <v>2307.75</v>
      </c>
      <c r="J69" s="780" t="inlineStr">
        <is>
          <t>C</t>
        </is>
      </c>
    </row>
    <row r="70" ht="12.75" customHeight="1">
      <c r="A70" s="771" t="inlineStr">
        <is>
          <t>2.3.0.20.10001</t>
        </is>
      </c>
      <c r="B70" s="772" t="inlineStr">
        <is>
          <t>LUCROS E PREJUIZOS ACUMULADOS</t>
        </is>
      </c>
      <c r="C70" s="773" t="n">
        <v>87189.81</v>
      </c>
      <c r="D70" s="774" t="inlineStr">
        <is>
          <t>C</t>
        </is>
      </c>
      <c r="E70" s="773" t="n">
        <v>290878.56</v>
      </c>
      <c r="F70" s="773" t="n">
        <v>205996.5</v>
      </c>
      <c r="G70" s="773" t="n">
        <v>84882.06</v>
      </c>
      <c r="H70" s="774" t="inlineStr">
        <is>
          <t>D</t>
        </is>
      </c>
      <c r="I70" s="773" t="n">
        <v>2307.75</v>
      </c>
      <c r="J70" s="775" t="inlineStr">
        <is>
          <t>C</t>
        </is>
      </c>
    </row>
    <row r="71" ht="12.75" customHeight="1">
      <c r="A71" s="776" t="inlineStr">
        <is>
          <t>2.3.0.20.10002</t>
        </is>
      </c>
      <c r="B71" s="777" t="inlineStr">
        <is>
          <t>AJUSTE DE EXERCICIOS ANTERIORES</t>
        </is>
      </c>
      <c r="C71" s="778" t="n">
        <v>85232.73</v>
      </c>
      <c r="D71" s="779" t="inlineStr">
        <is>
          <t>D</t>
        </is>
      </c>
      <c r="E71" s="780" t="n">
        <v>0</v>
      </c>
      <c r="F71" s="778" t="n">
        <v>85232.73</v>
      </c>
      <c r="G71" s="778" t="n">
        <v>85232.73</v>
      </c>
      <c r="H71" s="779" t="inlineStr">
        <is>
          <t>C</t>
        </is>
      </c>
      <c r="I71" s="780" t="n">
        <v>0</v>
      </c>
      <c r="J71" s="780" t="n"/>
    </row>
    <row r="72" ht="12.75" customHeight="1">
      <c r="A72" s="771" t="inlineStr">
        <is>
          <t>2.3.0.20.2</t>
        </is>
      </c>
      <c r="B72" s="772" t="inlineStr">
        <is>
          <t>LUCRO OU PREJUIZO DO EXERCICIO</t>
        </is>
      </c>
      <c r="C72" s="773" t="n">
        <v>203688.75</v>
      </c>
      <c r="D72" s="774" t="inlineStr">
        <is>
          <t>C</t>
        </is>
      </c>
      <c r="E72" s="773" t="n">
        <v>203688.75</v>
      </c>
      <c r="F72" s="775" t="n">
        <v>0</v>
      </c>
      <c r="G72" s="773" t="n">
        <v>203688.75</v>
      </c>
      <c r="H72" s="774" t="inlineStr">
        <is>
          <t>D</t>
        </is>
      </c>
      <c r="I72" s="775" t="n">
        <v>0</v>
      </c>
      <c r="J72" s="525" t="n"/>
    </row>
    <row r="73" ht="12.75" customHeight="1">
      <c r="A73" s="776" t="inlineStr">
        <is>
          <t>2.3.0.20.20001</t>
        </is>
      </c>
      <c r="B73" s="777" t="inlineStr">
        <is>
          <t>LUCRO OU PREJUIZO DO EXERCICIO</t>
        </is>
      </c>
      <c r="C73" s="778" t="n">
        <v>203688.75</v>
      </c>
      <c r="D73" s="779" t="inlineStr">
        <is>
          <t>C</t>
        </is>
      </c>
      <c r="E73" s="778" t="n">
        <v>203688.75</v>
      </c>
      <c r="F73" s="780" t="n">
        <v>0</v>
      </c>
      <c r="G73" s="778" t="n">
        <v>203688.75</v>
      </c>
      <c r="H73" s="779" t="inlineStr">
        <is>
          <t>D</t>
        </is>
      </c>
      <c r="I73" s="780" t="n">
        <v>0</v>
      </c>
      <c r="J73" s="780" t="n"/>
    </row>
    <row r="74" ht="12.75" customHeight="1">
      <c r="A74" s="771" t="inlineStr">
        <is>
          <t>3</t>
        </is>
      </c>
      <c r="B74" s="772" t="inlineStr">
        <is>
          <t>DEMONSTRACOES DE RESULTADOS</t>
        </is>
      </c>
      <c r="C74" s="775" t="n">
        <v>0</v>
      </c>
      <c r="D74" s="526" t="n"/>
      <c r="E74" s="773" t="n">
        <v>108683.88</v>
      </c>
      <c r="F74" s="773" t="n">
        <v>966078.58</v>
      </c>
      <c r="G74" s="773" t="n">
        <v>857394.7</v>
      </c>
      <c r="H74" s="774" t="inlineStr">
        <is>
          <t>C</t>
        </is>
      </c>
      <c r="I74" s="773" t="n">
        <v>857394.7</v>
      </c>
      <c r="J74" s="775" t="inlineStr">
        <is>
          <t>C</t>
        </is>
      </c>
    </row>
    <row r="75" ht="12.75" customHeight="1">
      <c r="A75" s="776" t="inlineStr">
        <is>
          <t>3.1</t>
        </is>
      </c>
      <c r="B75" s="777" t="inlineStr">
        <is>
          <t>RECEITA LIQUIDA</t>
        </is>
      </c>
      <c r="C75" s="780" t="n">
        <v>0</v>
      </c>
      <c r="D75" s="779" t="n"/>
      <c r="E75" s="778" t="n">
        <v>108683.88</v>
      </c>
      <c r="F75" s="778" t="n">
        <v>966078.58</v>
      </c>
      <c r="G75" s="778" t="n">
        <v>857394.7</v>
      </c>
      <c r="H75" s="779" t="inlineStr">
        <is>
          <t>C</t>
        </is>
      </c>
      <c r="I75" s="778" t="n">
        <v>857394.7</v>
      </c>
      <c r="J75" s="780" t="inlineStr">
        <is>
          <t>C</t>
        </is>
      </c>
    </row>
    <row r="76" ht="12.75" customHeight="1">
      <c r="A76" s="771" t="inlineStr">
        <is>
          <t>3.1.0.1</t>
        </is>
      </c>
      <c r="B76" s="772" t="inlineStr">
        <is>
          <t>RECEITA BRUTA</t>
        </is>
      </c>
      <c r="C76" s="775" t="n">
        <v>0</v>
      </c>
      <c r="D76" s="526" t="n"/>
      <c r="E76" s="775" t="n">
        <v>0</v>
      </c>
      <c r="F76" s="773" t="n">
        <v>966078.58</v>
      </c>
      <c r="G76" s="773" t="n">
        <v>966078.58</v>
      </c>
      <c r="H76" s="774" t="inlineStr">
        <is>
          <t>C</t>
        </is>
      </c>
      <c r="I76" s="773" t="n">
        <v>966078.58</v>
      </c>
      <c r="J76" s="775" t="inlineStr">
        <is>
          <t>C</t>
        </is>
      </c>
    </row>
    <row r="77" ht="12.75" customHeight="1">
      <c r="A77" s="776" t="inlineStr">
        <is>
          <t>3.1.0.10.1</t>
        </is>
      </c>
      <c r="B77" s="777" t="inlineStr">
        <is>
          <t>RECEITA BRUTA DE SERVICOS</t>
        </is>
      </c>
      <c r="C77" s="780" t="n">
        <v>0</v>
      </c>
      <c r="D77" s="779" t="n"/>
      <c r="E77" s="780" t="n">
        <v>0</v>
      </c>
      <c r="F77" s="778" t="n">
        <v>966078.58</v>
      </c>
      <c r="G77" s="778" t="n">
        <v>966078.58</v>
      </c>
      <c r="H77" s="779" t="inlineStr">
        <is>
          <t>C</t>
        </is>
      </c>
      <c r="I77" s="778" t="n">
        <v>966078.58</v>
      </c>
      <c r="J77" s="780" t="inlineStr">
        <is>
          <t>C</t>
        </is>
      </c>
    </row>
    <row r="78" ht="12.75" customHeight="1">
      <c r="A78" s="771" t="inlineStr">
        <is>
          <t>3.1.0.10.10001</t>
        </is>
      </c>
      <c r="B78" s="772" t="inlineStr">
        <is>
          <t>PRESTACAO DE SERVIÇO</t>
        </is>
      </c>
      <c r="C78" s="775" t="n">
        <v>0</v>
      </c>
      <c r="D78" s="526" t="n"/>
      <c r="E78" s="775" t="n">
        <v>0</v>
      </c>
      <c r="F78" s="773" t="n">
        <v>966078.58</v>
      </c>
      <c r="G78" s="773" t="n">
        <v>966078.58</v>
      </c>
      <c r="H78" s="774" t="inlineStr">
        <is>
          <t>C</t>
        </is>
      </c>
      <c r="I78" s="773" t="n">
        <v>966078.58</v>
      </c>
      <c r="J78" s="775" t="inlineStr">
        <is>
          <t>C</t>
        </is>
      </c>
    </row>
    <row r="79" ht="12.75" customHeight="1">
      <c r="A79" s="776" t="inlineStr">
        <is>
          <t>3.1.0.2</t>
        </is>
      </c>
      <c r="B79" s="777" t="inlineStr">
        <is>
          <t>DEDUCOES DA RECEITA BRUTA</t>
        </is>
      </c>
      <c r="C79" s="780" t="n">
        <v>0</v>
      </c>
      <c r="D79" s="779" t="n"/>
      <c r="E79" s="778" t="n">
        <v>108683.88</v>
      </c>
      <c r="F79" s="780" t="n">
        <v>0</v>
      </c>
      <c r="G79" s="778" t="n">
        <v>108683.88</v>
      </c>
      <c r="H79" s="779" t="inlineStr">
        <is>
          <t>D</t>
        </is>
      </c>
      <c r="I79" s="778" t="n">
        <v>108683.88</v>
      </c>
      <c r="J79" s="780" t="inlineStr">
        <is>
          <t>D</t>
        </is>
      </c>
    </row>
    <row r="80" ht="12.75" customHeight="1">
      <c r="A80" s="771" t="inlineStr">
        <is>
          <t>3.1.0.20.1</t>
        </is>
      </c>
      <c r="B80" s="772" t="inlineStr">
        <is>
          <t>IMPOSTO SOBRE SERVICOS</t>
        </is>
      </c>
      <c r="C80" s="775" t="n">
        <v>0</v>
      </c>
      <c r="D80" s="526" t="n"/>
      <c r="E80" s="773" t="n">
        <v>108683.88</v>
      </c>
      <c r="F80" s="775" t="n">
        <v>0</v>
      </c>
      <c r="G80" s="773" t="n">
        <v>108683.88</v>
      </c>
      <c r="H80" s="774" t="inlineStr">
        <is>
          <t>D</t>
        </is>
      </c>
      <c r="I80" s="773" t="n">
        <v>108683.88</v>
      </c>
      <c r="J80" s="775" t="inlineStr">
        <is>
          <t>D</t>
        </is>
      </c>
    </row>
    <row r="81" ht="12.75" customHeight="1">
      <c r="A81" s="776" t="inlineStr">
        <is>
          <t>3.1.0.20.10001</t>
        </is>
      </c>
      <c r="B81" s="777" t="inlineStr">
        <is>
          <t>ISS</t>
        </is>
      </c>
      <c r="C81" s="780" t="n">
        <v>0</v>
      </c>
      <c r="D81" s="779" t="n"/>
      <c r="E81" s="778" t="n">
        <v>19321.57</v>
      </c>
      <c r="F81" s="780" t="n">
        <v>0</v>
      </c>
      <c r="G81" s="778" t="n">
        <v>19321.57</v>
      </c>
      <c r="H81" s="779" t="inlineStr">
        <is>
          <t>D</t>
        </is>
      </c>
      <c r="I81" s="778" t="n">
        <v>19321.57</v>
      </c>
      <c r="J81" s="780" t="inlineStr">
        <is>
          <t>D</t>
        </is>
      </c>
    </row>
    <row r="82" ht="12.75" customHeight="1">
      <c r="A82" s="771" t="inlineStr">
        <is>
          <t>3.1.0.20.10002</t>
        </is>
      </c>
      <c r="B82" s="772" t="inlineStr">
        <is>
          <t>PIS</t>
        </is>
      </c>
      <c r="C82" s="775" t="n">
        <v>0</v>
      </c>
      <c r="D82" s="526" t="n"/>
      <c r="E82" s="773" t="n">
        <v>15940.32</v>
      </c>
      <c r="F82" s="775" t="n">
        <v>0</v>
      </c>
      <c r="G82" s="773" t="n">
        <v>15940.32</v>
      </c>
      <c r="H82" s="774" t="inlineStr">
        <is>
          <t>D</t>
        </is>
      </c>
      <c r="I82" s="773" t="n">
        <v>15940.32</v>
      </c>
      <c r="J82" s="775" t="inlineStr">
        <is>
          <t>D</t>
        </is>
      </c>
    </row>
    <row r="83" ht="12.75" customHeight="1">
      <c r="A83" s="776" t="inlineStr">
        <is>
          <t>3.1.0.20.10003</t>
        </is>
      </c>
      <c r="B83" s="777" t="inlineStr">
        <is>
          <t>COFINS</t>
        </is>
      </c>
      <c r="C83" s="780" t="n">
        <v>0</v>
      </c>
      <c r="D83" s="779" t="n"/>
      <c r="E83" s="778" t="n">
        <v>73421.99000000001</v>
      </c>
      <c r="F83" s="780" t="n">
        <v>0</v>
      </c>
      <c r="G83" s="778" t="n">
        <v>73421.99000000001</v>
      </c>
      <c r="H83" s="779" t="inlineStr">
        <is>
          <t>D</t>
        </is>
      </c>
      <c r="I83" s="778" t="n">
        <v>73421.99000000001</v>
      </c>
      <c r="J83" s="780" t="inlineStr">
        <is>
          <t>D</t>
        </is>
      </c>
    </row>
    <row r="84" ht="12.75" customHeight="1">
      <c r="A84" s="771" t="inlineStr">
        <is>
          <t>4</t>
        </is>
      </c>
      <c r="B84" s="772" t="inlineStr">
        <is>
          <t>CUSTOS E DESPESAS GERAIS</t>
        </is>
      </c>
      <c r="C84" s="775" t="n">
        <v>0</v>
      </c>
      <c r="D84" s="526" t="n"/>
      <c r="E84" s="773" t="n">
        <v>794330.3</v>
      </c>
      <c r="F84" s="773" t="n">
        <v>58796.7</v>
      </c>
      <c r="G84" s="773" t="n">
        <v>735533.6</v>
      </c>
      <c r="H84" s="774" t="inlineStr">
        <is>
          <t>D</t>
        </is>
      </c>
      <c r="I84" s="773" t="n">
        <v>735533.6</v>
      </c>
      <c r="J84" s="775" t="inlineStr">
        <is>
          <t>D</t>
        </is>
      </c>
    </row>
    <row r="85" ht="12.75" customHeight="1">
      <c r="A85" s="776" t="inlineStr">
        <is>
          <t>4.1</t>
        </is>
      </c>
      <c r="B85" s="777" t="inlineStr">
        <is>
          <t>CUSTOS</t>
        </is>
      </c>
      <c r="C85" s="780" t="n">
        <v>0</v>
      </c>
      <c r="D85" s="779" t="n"/>
      <c r="E85" s="778" t="n">
        <v>462555.98</v>
      </c>
      <c r="F85" s="778" t="n">
        <v>42786.46</v>
      </c>
      <c r="G85" s="778" t="n">
        <v>419769.52</v>
      </c>
      <c r="H85" s="779" t="inlineStr">
        <is>
          <t>D</t>
        </is>
      </c>
      <c r="I85" s="778" t="n">
        <v>419769.52</v>
      </c>
      <c r="J85" s="780" t="inlineStr">
        <is>
          <t>D</t>
        </is>
      </c>
    </row>
    <row r="86" ht="12.75" customHeight="1">
      <c r="A86" s="771" t="inlineStr">
        <is>
          <t>4.1.0.1</t>
        </is>
      </c>
      <c r="B86" s="772" t="inlineStr">
        <is>
          <t>CUSTOS</t>
        </is>
      </c>
      <c r="C86" s="775" t="n">
        <v>0</v>
      </c>
      <c r="D86" s="526" t="n"/>
      <c r="E86" s="773" t="n">
        <v>462555.98</v>
      </c>
      <c r="F86" s="773" t="n">
        <v>42786.46</v>
      </c>
      <c r="G86" s="773" t="n">
        <v>419769.52</v>
      </c>
      <c r="H86" s="774" t="inlineStr">
        <is>
          <t>D</t>
        </is>
      </c>
      <c r="I86" s="773" t="n">
        <v>419769.52</v>
      </c>
      <c r="J86" s="775" t="inlineStr">
        <is>
          <t>D</t>
        </is>
      </c>
    </row>
    <row r="87" ht="12.75" customHeight="1">
      <c r="A87" s="776" t="inlineStr">
        <is>
          <t>4.1.0.10.1</t>
        </is>
      </c>
      <c r="B87" s="777" t="inlineStr">
        <is>
          <t>CUSTO GERAIS</t>
        </is>
      </c>
      <c r="C87" s="780" t="n">
        <v>0</v>
      </c>
      <c r="D87" s="779" t="n"/>
      <c r="E87" s="778" t="n">
        <v>462555.98</v>
      </c>
      <c r="F87" s="778" t="n">
        <v>42786.46</v>
      </c>
      <c r="G87" s="778" t="n">
        <v>419769.52</v>
      </c>
      <c r="H87" s="779" t="inlineStr">
        <is>
          <t>D</t>
        </is>
      </c>
      <c r="I87" s="778" t="n">
        <v>419769.52</v>
      </c>
      <c r="J87" s="780" t="inlineStr">
        <is>
          <t>D</t>
        </is>
      </c>
    </row>
    <row r="88" ht="12.75" customHeight="1">
      <c r="A88" s="771" t="inlineStr">
        <is>
          <t>4.1.0.10.10001</t>
        </is>
      </c>
      <c r="B88" s="772" t="inlineStr">
        <is>
          <t>DESENVOLVIMENTO TECNOLOGICO</t>
        </is>
      </c>
      <c r="C88" s="775" t="n">
        <v>0</v>
      </c>
      <c r="D88" s="526" t="n"/>
      <c r="E88" s="773" t="n">
        <v>462555.98</v>
      </c>
      <c r="F88" s="773" t="n">
        <v>42786.46</v>
      </c>
      <c r="G88" s="773" t="n">
        <v>419769.52</v>
      </c>
      <c r="H88" s="774" t="inlineStr">
        <is>
          <t>D</t>
        </is>
      </c>
      <c r="I88" s="773" t="n">
        <v>419769.52</v>
      </c>
      <c r="J88" s="775" t="inlineStr">
        <is>
          <t>D</t>
        </is>
      </c>
    </row>
    <row r="89" ht="12.75" customHeight="1">
      <c r="A89" s="776" t="inlineStr">
        <is>
          <t>4.2</t>
        </is>
      </c>
      <c r="B89" s="777" t="inlineStr">
        <is>
          <t>DESPESAS GERAIS</t>
        </is>
      </c>
      <c r="C89" s="780" t="n">
        <v>0</v>
      </c>
      <c r="D89" s="779" t="n"/>
      <c r="E89" s="778" t="n">
        <v>271718.6</v>
      </c>
      <c r="F89" s="778" t="n">
        <v>16010.24</v>
      </c>
      <c r="G89" s="778" t="n">
        <v>255708.36</v>
      </c>
      <c r="H89" s="779" t="inlineStr">
        <is>
          <t>D</t>
        </is>
      </c>
      <c r="I89" s="778" t="n">
        <v>255708.36</v>
      </c>
      <c r="J89" s="780" t="inlineStr">
        <is>
          <t>D</t>
        </is>
      </c>
    </row>
    <row r="90" ht="12.75" customHeight="1">
      <c r="A90" s="771" t="inlineStr">
        <is>
          <t>4.2.0.1</t>
        </is>
      </c>
      <c r="B90" s="772" t="inlineStr">
        <is>
          <t>DESPESAS COM PESSOAL</t>
        </is>
      </c>
      <c r="C90" s="775" t="n">
        <v>0</v>
      </c>
      <c r="D90" s="526" t="n"/>
      <c r="E90" s="773" t="n">
        <v>15506.3</v>
      </c>
      <c r="F90" s="775" t="n">
        <v>0</v>
      </c>
      <c r="G90" s="773" t="n">
        <v>15506.3</v>
      </c>
      <c r="H90" s="774" t="inlineStr">
        <is>
          <t>D</t>
        </is>
      </c>
      <c r="I90" s="773" t="n">
        <v>15506.3</v>
      </c>
      <c r="J90" s="775" t="inlineStr">
        <is>
          <t>D</t>
        </is>
      </c>
    </row>
    <row r="91" ht="12.75" customHeight="1">
      <c r="A91" s="776" t="inlineStr">
        <is>
          <t>4.2.0.10.1</t>
        </is>
      </c>
      <c r="B91" s="777" t="inlineStr">
        <is>
          <t>REMUNERACOES</t>
        </is>
      </c>
      <c r="C91" s="780" t="n">
        <v>0</v>
      </c>
      <c r="D91" s="779" t="n"/>
      <c r="E91" s="778" t="n">
        <v>5442</v>
      </c>
      <c r="F91" s="780" t="n">
        <v>0</v>
      </c>
      <c r="G91" s="778" t="n">
        <v>5442</v>
      </c>
      <c r="H91" s="779" t="inlineStr">
        <is>
          <t>D</t>
        </is>
      </c>
      <c r="I91" s="778" t="n">
        <v>5442</v>
      </c>
      <c r="J91" s="780" t="inlineStr">
        <is>
          <t>D</t>
        </is>
      </c>
    </row>
    <row r="92" ht="12.75" customHeight="1">
      <c r="A92" s="771" t="inlineStr">
        <is>
          <t>4.2.0.10.10011</t>
        </is>
      </c>
      <c r="B92" s="772" t="inlineStr">
        <is>
          <t>COMISSAO</t>
        </is>
      </c>
      <c r="C92" s="775" t="n">
        <v>0</v>
      </c>
      <c r="D92" s="526" t="n"/>
      <c r="E92" s="773" t="n">
        <v>2200</v>
      </c>
      <c r="F92" s="775" t="n">
        <v>0</v>
      </c>
      <c r="G92" s="773" t="n">
        <v>2200</v>
      </c>
      <c r="H92" s="774" t="inlineStr">
        <is>
          <t>D</t>
        </is>
      </c>
      <c r="I92" s="773" t="n">
        <v>2200</v>
      </c>
      <c r="J92" s="775" t="inlineStr">
        <is>
          <t>D</t>
        </is>
      </c>
    </row>
    <row r="93" ht="12.75" customHeight="1">
      <c r="A93" s="776" t="inlineStr">
        <is>
          <t>4.2.0.10.10012</t>
        </is>
      </c>
      <c r="B93" s="777" t="inlineStr">
        <is>
          <t>PRO-LABORE</t>
        </is>
      </c>
      <c r="C93" s="780" t="n">
        <v>0</v>
      </c>
      <c r="D93" s="779" t="n"/>
      <c r="E93" s="778" t="n">
        <v>3242</v>
      </c>
      <c r="F93" s="780" t="n">
        <v>0</v>
      </c>
      <c r="G93" s="778" t="n">
        <v>3242</v>
      </c>
      <c r="H93" s="779" t="inlineStr">
        <is>
          <t>D</t>
        </is>
      </c>
      <c r="I93" s="778" t="n">
        <v>3242</v>
      </c>
      <c r="J93" s="780" t="inlineStr">
        <is>
          <t>D</t>
        </is>
      </c>
    </row>
    <row r="94" ht="12.75" customHeight="1">
      <c r="A94" s="771" t="inlineStr">
        <is>
          <t>4.2.0.10.2</t>
        </is>
      </c>
      <c r="B94" s="772" t="inlineStr">
        <is>
          <t>BENEFICIOS</t>
        </is>
      </c>
      <c r="C94" s="775" t="n">
        <v>0</v>
      </c>
      <c r="D94" s="526" t="n"/>
      <c r="E94" s="773" t="n">
        <v>9415.9</v>
      </c>
      <c r="F94" s="775" t="n">
        <v>0</v>
      </c>
      <c r="G94" s="773" t="n">
        <v>9415.9</v>
      </c>
      <c r="H94" s="774" t="inlineStr">
        <is>
          <t>D</t>
        </is>
      </c>
      <c r="I94" s="773" t="n">
        <v>9415.9</v>
      </c>
      <c r="J94" s="775" t="inlineStr">
        <is>
          <t>D</t>
        </is>
      </c>
    </row>
    <row r="95" ht="12.75" customHeight="1">
      <c r="A95" s="776" t="inlineStr">
        <is>
          <t>4.2.0.10.20002</t>
        </is>
      </c>
      <c r="B95" s="777" t="inlineStr">
        <is>
          <t>ASSISTENCIA MEDICA E ODONTOLOGICA</t>
        </is>
      </c>
      <c r="C95" s="780" t="n">
        <v>0</v>
      </c>
      <c r="D95" s="779" t="n"/>
      <c r="E95" s="778" t="n">
        <v>8461.110000000001</v>
      </c>
      <c r="F95" s="780" t="n">
        <v>0</v>
      </c>
      <c r="G95" s="778" t="n">
        <v>8461.110000000001</v>
      </c>
      <c r="H95" s="779" t="inlineStr">
        <is>
          <t>D</t>
        </is>
      </c>
      <c r="I95" s="778" t="n">
        <v>8461.110000000001</v>
      </c>
      <c r="J95" s="780" t="inlineStr">
        <is>
          <t>D</t>
        </is>
      </c>
    </row>
    <row r="96" ht="12.75" customHeight="1">
      <c r="A96" s="467" t="n"/>
      <c r="B96" s="468" t="n"/>
      <c r="C96" s="525" t="n"/>
      <c r="D96" s="526" t="n"/>
      <c r="E96" s="525" t="n"/>
      <c r="F96" s="525" t="n"/>
      <c r="G96" s="525" t="n"/>
      <c r="H96" s="526" t="n"/>
      <c r="I96" s="525" t="n"/>
      <c r="J96" s="525" t="n"/>
    </row>
    <row r="97" ht="12.75" customHeight="1">
      <c r="A97" s="776" t="n"/>
      <c r="B97" s="777" t="n"/>
      <c r="C97" s="780" t="n"/>
      <c r="D97" s="779" t="n"/>
      <c r="E97" s="780" t="n"/>
      <c r="F97" s="780" t="n"/>
      <c r="G97" s="780" t="n"/>
      <c r="H97" s="779" t="n"/>
      <c r="I97" s="780" t="n"/>
      <c r="J97" s="780" t="n"/>
    </row>
    <row r="98" ht="12.75" customHeight="1">
      <c r="A98" s="467" t="n"/>
      <c r="B98" s="468" t="n"/>
      <c r="C98" s="525" t="n"/>
      <c r="D98" s="526" t="n"/>
      <c r="E98" s="525" t="n"/>
      <c r="F98" s="525" t="n"/>
      <c r="G98" s="525" t="n"/>
      <c r="H98" s="526" t="n"/>
      <c r="I98" s="525" t="n"/>
      <c r="J98" s="525" t="n"/>
    </row>
    <row r="99" ht="12.75" customHeight="1">
      <c r="A99" s="776" t="n"/>
      <c r="B99" s="777" t="n"/>
      <c r="C99" s="780" t="n"/>
      <c r="D99" s="779" t="n"/>
      <c r="E99" s="780" t="n"/>
      <c r="F99" s="780" t="n"/>
      <c r="G99" s="780" t="n"/>
      <c r="H99" s="779" t="n"/>
      <c r="I99" s="780" t="n"/>
      <c r="J99" s="780" t="n"/>
    </row>
    <row r="100" ht="12.75" customHeight="1">
      <c r="A100" s="467" t="n"/>
      <c r="B100" s="468" t="n"/>
      <c r="C100" s="525" t="n"/>
      <c r="D100" s="526" t="n"/>
      <c r="E100" s="525" t="n"/>
      <c r="F100" s="525" t="n"/>
      <c r="G100" s="525" t="n"/>
      <c r="H100" s="526" t="n"/>
      <c r="I100" s="525" t="n"/>
      <c r="J100" s="525" t="n"/>
    </row>
    <row r="101" ht="12.75" customHeight="1">
      <c r="A101" s="776" t="n"/>
      <c r="B101" s="777" t="n"/>
      <c r="C101" s="780" t="n"/>
      <c r="D101" s="779" t="n"/>
      <c r="E101" s="780" t="n"/>
      <c r="F101" s="780" t="n"/>
      <c r="G101" s="780" t="n"/>
      <c r="H101" s="779" t="n"/>
      <c r="I101" s="780" t="n"/>
      <c r="J101" s="780" t="n"/>
    </row>
    <row r="102" ht="12.75" customHeight="1">
      <c r="A102" s="771" t="inlineStr">
        <is>
          <t>Conta</t>
        </is>
      </c>
      <c r="B102" s="772" t="inlineStr">
        <is>
          <t>Descricao</t>
        </is>
      </c>
      <c r="C102" s="775" t="inlineStr">
        <is>
          <t>Saldo anterior</t>
        </is>
      </c>
      <c r="D102" s="526" t="n"/>
      <c r="E102" s="775" t="inlineStr">
        <is>
          <t>Debito</t>
        </is>
      </c>
      <c r="F102" s="775" t="inlineStr">
        <is>
          <t>Credito</t>
        </is>
      </c>
      <c r="G102" s="775" t="inlineStr">
        <is>
          <t>Mov  periodo</t>
        </is>
      </c>
      <c r="H102" s="526" t="n"/>
      <c r="I102" s="775" t="inlineStr">
        <is>
          <t>Saldo atual</t>
        </is>
      </c>
      <c r="J102" s="525" t="n"/>
    </row>
    <row r="103" ht="12.75" customHeight="1">
      <c r="A103" s="776" t="inlineStr">
        <is>
          <t>4.2.0.10.20015</t>
        </is>
      </c>
      <c r="B103" s="777" t="inlineStr">
        <is>
          <t>ESTACIONAMENTO</t>
        </is>
      </c>
      <c r="C103" s="780" t="n">
        <v>0</v>
      </c>
      <c r="D103" s="779" t="n"/>
      <c r="E103" s="778" t="n">
        <v>954.79</v>
      </c>
      <c r="F103" s="780" t="n">
        <v>0</v>
      </c>
      <c r="G103" s="778" t="n">
        <v>954.79</v>
      </c>
      <c r="H103" s="779" t="inlineStr">
        <is>
          <t>D</t>
        </is>
      </c>
      <c r="I103" s="778" t="n">
        <v>954.79</v>
      </c>
      <c r="J103" s="780" t="inlineStr">
        <is>
          <t>D</t>
        </is>
      </c>
    </row>
    <row r="104" ht="12.75" customHeight="1">
      <c r="A104" s="771" t="inlineStr">
        <is>
          <t>4.2.0.10.3</t>
        </is>
      </c>
      <c r="B104" s="772" t="inlineStr">
        <is>
          <t>ENCARGOS SOCIAIS</t>
        </is>
      </c>
      <c r="C104" s="775" t="n">
        <v>0</v>
      </c>
      <c r="D104" s="526" t="n"/>
      <c r="E104" s="773" t="n">
        <v>648.4</v>
      </c>
      <c r="F104" s="775" t="n">
        <v>0</v>
      </c>
      <c r="G104" s="773" t="n">
        <v>648.4</v>
      </c>
      <c r="H104" s="774" t="inlineStr">
        <is>
          <t>D</t>
        </is>
      </c>
      <c r="I104" s="773" t="n">
        <v>648.4</v>
      </c>
      <c r="J104" s="775" t="inlineStr">
        <is>
          <t>D</t>
        </is>
      </c>
    </row>
    <row r="105" ht="12.75" customHeight="1">
      <c r="A105" s="776" t="inlineStr">
        <is>
          <t>4.2.0.10.30001</t>
        </is>
      </c>
      <c r="B105" s="777" t="inlineStr">
        <is>
          <t>INSS</t>
        </is>
      </c>
      <c r="C105" s="780" t="n">
        <v>0</v>
      </c>
      <c r="D105" s="779" t="n"/>
      <c r="E105" s="778" t="n">
        <v>648.4</v>
      </c>
      <c r="F105" s="780" t="n">
        <v>0</v>
      </c>
      <c r="G105" s="778" t="n">
        <v>648.4</v>
      </c>
      <c r="H105" s="779" t="inlineStr">
        <is>
          <t>D</t>
        </is>
      </c>
      <c r="I105" s="778" t="n">
        <v>648.4</v>
      </c>
      <c r="J105" s="780" t="inlineStr">
        <is>
          <t>D</t>
        </is>
      </c>
    </row>
    <row r="106" ht="12.75" customHeight="1">
      <c r="A106" s="771" t="inlineStr">
        <is>
          <t>4.2.0.2</t>
        </is>
      </c>
      <c r="B106" s="772" t="inlineStr">
        <is>
          <t>OCUPACAO</t>
        </is>
      </c>
      <c r="C106" s="775" t="n">
        <v>0</v>
      </c>
      <c r="D106" s="526" t="n"/>
      <c r="E106" s="773" t="n">
        <v>13314.39</v>
      </c>
      <c r="F106" s="775" t="n">
        <v>0</v>
      </c>
      <c r="G106" s="773" t="n">
        <v>13314.39</v>
      </c>
      <c r="H106" s="774" t="inlineStr">
        <is>
          <t>D</t>
        </is>
      </c>
      <c r="I106" s="773" t="n">
        <v>13314.39</v>
      </c>
      <c r="J106" s="775" t="inlineStr">
        <is>
          <t>D</t>
        </is>
      </c>
    </row>
    <row r="107" ht="12.75" customHeight="1">
      <c r="A107" s="776" t="inlineStr">
        <is>
          <t>4.2.0.20.1</t>
        </is>
      </c>
      <c r="B107" s="777" t="inlineStr">
        <is>
          <t>DESPESAS COM OCUPACAO</t>
        </is>
      </c>
      <c r="C107" s="780" t="n">
        <v>0</v>
      </c>
      <c r="D107" s="779" t="n"/>
      <c r="E107" s="778" t="n">
        <v>12062.92</v>
      </c>
      <c r="F107" s="780" t="n">
        <v>0</v>
      </c>
      <c r="G107" s="778" t="n">
        <v>12062.92</v>
      </c>
      <c r="H107" s="779" t="inlineStr">
        <is>
          <t>D</t>
        </is>
      </c>
      <c r="I107" s="778" t="n">
        <v>12062.92</v>
      </c>
      <c r="J107" s="780" t="inlineStr">
        <is>
          <t>D</t>
        </is>
      </c>
    </row>
    <row r="108" ht="12.75" customHeight="1">
      <c r="A108" s="771" t="inlineStr">
        <is>
          <t>4.2.0.20.10001</t>
        </is>
      </c>
      <c r="B108" s="772" t="inlineStr">
        <is>
          <t>ALUGUEL DE BENS IMOVEIS</t>
        </is>
      </c>
      <c r="C108" s="775" t="n">
        <v>0</v>
      </c>
      <c r="D108" s="526" t="n"/>
      <c r="E108" s="773" t="n">
        <v>1802.92</v>
      </c>
      <c r="F108" s="775" t="n">
        <v>0</v>
      </c>
      <c r="G108" s="773" t="n">
        <v>1802.92</v>
      </c>
      <c r="H108" s="774" t="inlineStr">
        <is>
          <t>D</t>
        </is>
      </c>
      <c r="I108" s="773" t="n">
        <v>1802.92</v>
      </c>
      <c r="J108" s="775" t="inlineStr">
        <is>
          <t>D</t>
        </is>
      </c>
    </row>
    <row r="109" ht="12.75" customHeight="1">
      <c r="A109" s="776" t="inlineStr">
        <is>
          <t>4.2.0.20.10004</t>
        </is>
      </c>
      <c r="B109" s="777" t="inlineStr">
        <is>
          <t>MANUTENCAO E REPAROS</t>
        </is>
      </c>
      <c r="C109" s="780" t="n">
        <v>0</v>
      </c>
      <c r="D109" s="779" t="n"/>
      <c r="E109" s="778" t="n">
        <v>10260</v>
      </c>
      <c r="F109" s="780" t="n">
        <v>0</v>
      </c>
      <c r="G109" s="778" t="n">
        <v>10260</v>
      </c>
      <c r="H109" s="779" t="inlineStr">
        <is>
          <t>D</t>
        </is>
      </c>
      <c r="I109" s="778" t="n">
        <v>10260</v>
      </c>
      <c r="J109" s="780" t="inlineStr">
        <is>
          <t>D</t>
        </is>
      </c>
    </row>
    <row r="110" ht="12.75" customHeight="1">
      <c r="A110" s="771" t="inlineStr">
        <is>
          <t>4.2.0.20.2</t>
        </is>
      </c>
      <c r="B110" s="772" t="inlineStr">
        <is>
          <t>UTILIDADES E SERVICOS</t>
        </is>
      </c>
      <c r="C110" s="775" t="n">
        <v>0</v>
      </c>
      <c r="D110" s="526" t="n"/>
      <c r="E110" s="773" t="n">
        <v>1251.47</v>
      </c>
      <c r="F110" s="775" t="n">
        <v>0</v>
      </c>
      <c r="G110" s="773" t="n">
        <v>1251.47</v>
      </c>
      <c r="H110" s="774" t="inlineStr">
        <is>
          <t>D</t>
        </is>
      </c>
      <c r="I110" s="773" t="n">
        <v>1251.47</v>
      </c>
      <c r="J110" s="775" t="inlineStr">
        <is>
          <t>D</t>
        </is>
      </c>
    </row>
    <row r="111" ht="12.75" customHeight="1">
      <c r="A111" s="776" t="inlineStr">
        <is>
          <t>4.2.0.20.20003</t>
        </is>
      </c>
      <c r="B111" s="777" t="inlineStr">
        <is>
          <t>HOSPEDAGEM</t>
        </is>
      </c>
      <c r="C111" s="780" t="n">
        <v>0</v>
      </c>
      <c r="D111" s="779" t="n"/>
      <c r="E111" s="778" t="n">
        <v>1051.5</v>
      </c>
      <c r="F111" s="780" t="n">
        <v>0</v>
      </c>
      <c r="G111" s="778" t="n">
        <v>1051.5</v>
      </c>
      <c r="H111" s="779" t="inlineStr">
        <is>
          <t>D</t>
        </is>
      </c>
      <c r="I111" s="778" t="n">
        <v>1051.5</v>
      </c>
      <c r="J111" s="780" t="inlineStr">
        <is>
          <t>D</t>
        </is>
      </c>
    </row>
    <row r="112" ht="12.75" customHeight="1">
      <c r="A112" s="771" t="inlineStr">
        <is>
          <t>4.2.0.20.20006</t>
        </is>
      </c>
      <c r="B112" s="772" t="inlineStr">
        <is>
          <t>SEGUROS DIVERSOS</t>
        </is>
      </c>
      <c r="C112" s="775" t="n">
        <v>0</v>
      </c>
      <c r="D112" s="526" t="n"/>
      <c r="E112" s="773" t="n">
        <v>199.97</v>
      </c>
      <c r="F112" s="775" t="n">
        <v>0</v>
      </c>
      <c r="G112" s="773" t="n">
        <v>199.97</v>
      </c>
      <c r="H112" s="774" t="inlineStr">
        <is>
          <t>D</t>
        </is>
      </c>
      <c r="I112" s="773" t="n">
        <v>199.97</v>
      </c>
      <c r="J112" s="775" t="inlineStr">
        <is>
          <t>D</t>
        </is>
      </c>
    </row>
    <row r="113" ht="12.75" customHeight="1">
      <c r="A113" s="776" t="inlineStr">
        <is>
          <t>4.2.0.3</t>
        </is>
      </c>
      <c r="B113" s="777" t="inlineStr">
        <is>
          <t>DESPESAS GERAIS</t>
        </is>
      </c>
      <c r="C113" s="780" t="n">
        <v>0</v>
      </c>
      <c r="D113" s="779" t="n"/>
      <c r="E113" s="778" t="n">
        <v>238321.45</v>
      </c>
      <c r="F113" s="778" t="n">
        <v>9800</v>
      </c>
      <c r="G113" s="778" t="n">
        <v>228521.45</v>
      </c>
      <c r="H113" s="779" t="inlineStr">
        <is>
          <t>D</t>
        </is>
      </c>
      <c r="I113" s="778" t="n">
        <v>228521.45</v>
      </c>
      <c r="J113" s="780" t="inlineStr">
        <is>
          <t>D</t>
        </is>
      </c>
    </row>
    <row r="114" ht="12.75" customHeight="1">
      <c r="A114" s="771" t="inlineStr">
        <is>
          <t>4.2.0.30.1</t>
        </is>
      </c>
      <c r="B114" s="772" t="inlineStr">
        <is>
          <t>SERVICOS PRESTADOS POR TERCEIROS</t>
        </is>
      </c>
      <c r="C114" s="775" t="n">
        <v>0</v>
      </c>
      <c r="D114" s="526" t="n"/>
      <c r="E114" s="773" t="n">
        <v>192619.62</v>
      </c>
      <c r="F114" s="775" t="n">
        <v>0</v>
      </c>
      <c r="G114" s="773" t="n">
        <v>192619.62</v>
      </c>
      <c r="H114" s="774" t="inlineStr">
        <is>
          <t>D</t>
        </is>
      </c>
      <c r="I114" s="773" t="n">
        <v>192619.62</v>
      </c>
      <c r="J114" s="775" t="inlineStr">
        <is>
          <t>D</t>
        </is>
      </c>
    </row>
    <row r="115" ht="12.75" customHeight="1">
      <c r="A115" s="776" t="inlineStr">
        <is>
          <t>4.2.0.30.10002</t>
        </is>
      </c>
      <c r="B115" s="777" t="inlineStr">
        <is>
          <t>CURSOS E TREINAMENTOS</t>
        </is>
      </c>
      <c r="C115" s="780" t="n">
        <v>0</v>
      </c>
      <c r="D115" s="779" t="n"/>
      <c r="E115" s="778" t="n">
        <v>29093.21</v>
      </c>
      <c r="F115" s="780" t="n">
        <v>0</v>
      </c>
      <c r="G115" s="778" t="n">
        <v>29093.21</v>
      </c>
      <c r="H115" s="779" t="inlineStr">
        <is>
          <t>D</t>
        </is>
      </c>
      <c r="I115" s="778" t="n">
        <v>29093.21</v>
      </c>
      <c r="J115" s="780" t="inlineStr">
        <is>
          <t>D</t>
        </is>
      </c>
    </row>
    <row r="116" ht="12.75" customHeight="1">
      <c r="A116" s="771" t="inlineStr">
        <is>
          <t>4.2.0.30.10006</t>
        </is>
      </c>
      <c r="B116" s="772" t="inlineStr">
        <is>
          <t>SERVICOS DE CONSULTORIA</t>
        </is>
      </c>
      <c r="C116" s="775" t="n">
        <v>0</v>
      </c>
      <c r="D116" s="526" t="n"/>
      <c r="E116" s="773" t="n">
        <v>163526.41</v>
      </c>
      <c r="F116" s="775" t="n">
        <v>0</v>
      </c>
      <c r="G116" s="773" t="n">
        <v>163526.41</v>
      </c>
      <c r="H116" s="774" t="inlineStr">
        <is>
          <t>D</t>
        </is>
      </c>
      <c r="I116" s="773" t="n">
        <v>163526.41</v>
      </c>
      <c r="J116" s="775" t="inlineStr">
        <is>
          <t>D</t>
        </is>
      </c>
    </row>
    <row r="117" ht="12.75" customHeight="1">
      <c r="A117" s="776" t="inlineStr">
        <is>
          <t>4.2.0.30.3</t>
        </is>
      </c>
      <c r="B117" s="777" t="inlineStr">
        <is>
          <t>DESPESAS GERAIS</t>
        </is>
      </c>
      <c r="C117" s="780" t="n">
        <v>0</v>
      </c>
      <c r="D117" s="779" t="n"/>
      <c r="E117" s="778" t="n">
        <v>33937.32</v>
      </c>
      <c r="F117" s="778" t="n">
        <v>9800</v>
      </c>
      <c r="G117" s="778" t="n">
        <v>24137.32</v>
      </c>
      <c r="H117" s="779" t="inlineStr">
        <is>
          <t>D</t>
        </is>
      </c>
      <c r="I117" s="778" t="n">
        <v>24137.32</v>
      </c>
      <c r="J117" s="780" t="inlineStr">
        <is>
          <t>D</t>
        </is>
      </c>
    </row>
    <row r="118" ht="12.75" customHeight="1">
      <c r="A118" s="771" t="inlineStr">
        <is>
          <t>4.2.0.30.30003</t>
        </is>
      </c>
      <c r="B118" s="772" t="inlineStr">
        <is>
          <t>ASSINATURAS, LIVROS E PUBLICACOES</t>
        </is>
      </c>
      <c r="C118" s="775" t="n">
        <v>0</v>
      </c>
      <c r="D118" s="526" t="n"/>
      <c r="E118" s="773" t="n">
        <v>110.73</v>
      </c>
      <c r="F118" s="775" t="n">
        <v>0</v>
      </c>
      <c r="G118" s="773" t="n">
        <v>110.73</v>
      </c>
      <c r="H118" s="774" t="inlineStr">
        <is>
          <t>D</t>
        </is>
      </c>
      <c r="I118" s="773" t="n">
        <v>110.73</v>
      </c>
      <c r="J118" s="775" t="inlineStr">
        <is>
          <t>D</t>
        </is>
      </c>
    </row>
    <row r="119" ht="12.75" customHeight="1">
      <c r="A119" s="776" t="inlineStr">
        <is>
          <t>4.2.0.30.30012</t>
        </is>
      </c>
      <c r="B119" s="777" t="inlineStr">
        <is>
          <t>DESPESAS MARKETING</t>
        </is>
      </c>
      <c r="C119" s="780" t="n">
        <v>0</v>
      </c>
      <c r="D119" s="779" t="n"/>
      <c r="E119" s="778" t="n">
        <v>27962.87</v>
      </c>
      <c r="F119" s="778" t="n">
        <v>9800</v>
      </c>
      <c r="G119" s="778" t="n">
        <v>18162.87</v>
      </c>
      <c r="H119" s="779" t="inlineStr">
        <is>
          <t>D</t>
        </is>
      </c>
      <c r="I119" s="778" t="n">
        <v>18162.87</v>
      </c>
      <c r="J119" s="780" t="inlineStr">
        <is>
          <t>D</t>
        </is>
      </c>
    </row>
    <row r="120" ht="12.75" customHeight="1">
      <c r="A120" s="771" t="inlineStr">
        <is>
          <t>4.2.0.30.30020</t>
        </is>
      </c>
      <c r="B120" s="772" t="inlineStr">
        <is>
          <t>DESPESAS DE VISITAS A CLIENTES</t>
        </is>
      </c>
      <c r="C120" s="775" t="n">
        <v>0</v>
      </c>
      <c r="D120" s="526" t="n"/>
      <c r="E120" s="773" t="n">
        <v>5863.72</v>
      </c>
      <c r="F120" s="775" t="n">
        <v>0</v>
      </c>
      <c r="G120" s="773" t="n">
        <v>5863.72</v>
      </c>
      <c r="H120" s="774" t="inlineStr">
        <is>
          <t>D</t>
        </is>
      </c>
      <c r="I120" s="773" t="n">
        <v>5863.72</v>
      </c>
      <c r="J120" s="775" t="inlineStr">
        <is>
          <t>D</t>
        </is>
      </c>
    </row>
    <row r="121" ht="12.75" customHeight="1">
      <c r="A121" s="776" t="inlineStr">
        <is>
          <t>4.2.0.30.4</t>
        </is>
      </c>
      <c r="B121" s="777" t="inlineStr">
        <is>
          <t>DEPRECIACAO E AMORTIZACOES</t>
        </is>
      </c>
      <c r="C121" s="780" t="n">
        <v>0</v>
      </c>
      <c r="D121" s="779" t="n"/>
      <c r="E121" s="778" t="n">
        <v>7701.67</v>
      </c>
      <c r="F121" s="780" t="n">
        <v>0</v>
      </c>
      <c r="G121" s="778" t="n">
        <v>7701.67</v>
      </c>
      <c r="H121" s="779" t="inlineStr">
        <is>
          <t>D</t>
        </is>
      </c>
      <c r="I121" s="778" t="n">
        <v>7701.67</v>
      </c>
      <c r="J121" s="780" t="inlineStr">
        <is>
          <t>D</t>
        </is>
      </c>
    </row>
    <row r="122" ht="12.75" customHeight="1">
      <c r="A122" s="771" t="inlineStr">
        <is>
          <t>4.2.0.30.40001</t>
        </is>
      </c>
      <c r="B122" s="772" t="inlineStr">
        <is>
          <t>DEPRECIACAO</t>
        </is>
      </c>
      <c r="C122" s="775" t="n">
        <v>0</v>
      </c>
      <c r="D122" s="526" t="n"/>
      <c r="E122" s="773" t="n">
        <v>7701.67</v>
      </c>
      <c r="F122" s="775" t="n">
        <v>0</v>
      </c>
      <c r="G122" s="773" t="n">
        <v>7701.67</v>
      </c>
      <c r="H122" s="774" t="inlineStr">
        <is>
          <t>D</t>
        </is>
      </c>
      <c r="I122" s="773" t="n">
        <v>7701.67</v>
      </c>
      <c r="J122" s="775" t="inlineStr">
        <is>
          <t>D</t>
        </is>
      </c>
    </row>
    <row r="123" ht="12.75" customHeight="1">
      <c r="A123" s="776" t="inlineStr">
        <is>
          <t>4.2.0.30.5</t>
        </is>
      </c>
      <c r="B123" s="777" t="inlineStr">
        <is>
          <t>DESPESAS INDEDUTIVEIS</t>
        </is>
      </c>
      <c r="C123" s="780" t="n">
        <v>0</v>
      </c>
      <c r="D123" s="779" t="n"/>
      <c r="E123" s="778" t="n">
        <v>600</v>
      </c>
      <c r="F123" s="780" t="n">
        <v>0</v>
      </c>
      <c r="G123" s="778" t="n">
        <v>600</v>
      </c>
      <c r="H123" s="779" t="inlineStr">
        <is>
          <t>D</t>
        </is>
      </c>
      <c r="I123" s="778" t="n">
        <v>600</v>
      </c>
      <c r="J123" s="780" t="inlineStr">
        <is>
          <t>D</t>
        </is>
      </c>
    </row>
    <row r="124" ht="12.75" customHeight="1">
      <c r="A124" s="771" t="inlineStr">
        <is>
          <t>4.2.0.30.50005</t>
        </is>
      </c>
      <c r="B124" s="772" t="inlineStr">
        <is>
          <t>DOAÇÕES</t>
        </is>
      </c>
      <c r="C124" s="775" t="n">
        <v>0</v>
      </c>
      <c r="D124" s="526" t="n"/>
      <c r="E124" s="773" t="n">
        <v>600</v>
      </c>
      <c r="F124" s="775" t="n">
        <v>0</v>
      </c>
      <c r="G124" s="773" t="n">
        <v>600</v>
      </c>
      <c r="H124" s="774" t="inlineStr">
        <is>
          <t>D</t>
        </is>
      </c>
      <c r="I124" s="773" t="n">
        <v>600</v>
      </c>
      <c r="J124" s="775" t="inlineStr">
        <is>
          <t>D</t>
        </is>
      </c>
    </row>
    <row r="125" ht="12.75" customHeight="1">
      <c r="A125" s="776" t="inlineStr">
        <is>
          <t>4.2.0.30.6</t>
        </is>
      </c>
      <c r="B125" s="777" t="inlineStr">
        <is>
          <t>IMPOSTOS, TAXAS E CONTRIBUICOES</t>
        </is>
      </c>
      <c r="C125" s="780" t="n">
        <v>0</v>
      </c>
      <c r="D125" s="779" t="n"/>
      <c r="E125" s="778" t="n">
        <v>3462.84</v>
      </c>
      <c r="F125" s="780" t="n">
        <v>0</v>
      </c>
      <c r="G125" s="778" t="n">
        <v>3462.84</v>
      </c>
      <c r="H125" s="779" t="inlineStr">
        <is>
          <t>D</t>
        </is>
      </c>
      <c r="I125" s="778" t="n">
        <v>3462.84</v>
      </c>
      <c r="J125" s="780" t="inlineStr">
        <is>
          <t>D</t>
        </is>
      </c>
    </row>
    <row r="126" ht="12.75" customHeight="1">
      <c r="A126" s="771" t="inlineStr">
        <is>
          <t>4.2.0.30.60004</t>
        </is>
      </c>
      <c r="B126" s="772" t="inlineStr">
        <is>
          <t>PIS S- OUTRAS RECEITAS</t>
        </is>
      </c>
      <c r="C126" s="775" t="n">
        <v>0</v>
      </c>
      <c r="D126" s="526" t="n"/>
      <c r="E126" s="773" t="n">
        <v>13.03</v>
      </c>
      <c r="F126" s="775" t="n">
        <v>0</v>
      </c>
      <c r="G126" s="773" t="n">
        <v>13.03</v>
      </c>
      <c r="H126" s="774" t="inlineStr">
        <is>
          <t>D</t>
        </is>
      </c>
      <c r="I126" s="773" t="n">
        <v>13.03</v>
      </c>
      <c r="J126" s="775" t="inlineStr">
        <is>
          <t>D</t>
        </is>
      </c>
    </row>
    <row r="127" ht="12.75" customHeight="1">
      <c r="A127" s="776" t="inlineStr">
        <is>
          <t>4.2.0.30.60005</t>
        </is>
      </c>
      <c r="B127" s="777" t="inlineStr">
        <is>
          <t>COFINS S- OUTRAS RECEITAS</t>
        </is>
      </c>
      <c r="C127" s="780" t="n">
        <v>0</v>
      </c>
      <c r="D127" s="779" t="n"/>
      <c r="E127" s="778" t="n">
        <v>80.19</v>
      </c>
      <c r="F127" s="780" t="n">
        <v>0</v>
      </c>
      <c r="G127" s="778" t="n">
        <v>80.19</v>
      </c>
      <c r="H127" s="779" t="inlineStr">
        <is>
          <t>D</t>
        </is>
      </c>
      <c r="I127" s="778" t="n">
        <v>80.19</v>
      </c>
      <c r="J127" s="780" t="inlineStr">
        <is>
          <t>D</t>
        </is>
      </c>
    </row>
    <row r="128" ht="12.75" customHeight="1">
      <c r="A128" s="771" t="inlineStr">
        <is>
          <t>4.2.0.30.60006</t>
        </is>
      </c>
      <c r="B128" s="772" t="inlineStr">
        <is>
          <t>OUTROS IMPOSTOS E TAXAS</t>
        </is>
      </c>
      <c r="C128" s="775" t="n">
        <v>0</v>
      </c>
      <c r="D128" s="526" t="n"/>
      <c r="E128" s="773" t="n">
        <v>3369.62</v>
      </c>
      <c r="F128" s="775" t="n">
        <v>0</v>
      </c>
      <c r="G128" s="773" t="n">
        <v>3369.62</v>
      </c>
      <c r="H128" s="774" t="inlineStr">
        <is>
          <t>D</t>
        </is>
      </c>
      <c r="I128" s="773" t="n">
        <v>3369.62</v>
      </c>
      <c r="J128" s="775" t="inlineStr">
        <is>
          <t>D</t>
        </is>
      </c>
    </row>
    <row r="129" ht="12.75" customHeight="1">
      <c r="A129" s="776" t="inlineStr">
        <is>
          <t>4.2.0.4</t>
        </is>
      </c>
      <c r="B129" s="777" t="inlineStr">
        <is>
          <t>RESULTADOS FINANCEIROS LIQUIDOS</t>
        </is>
      </c>
      <c r="C129" s="780" t="n">
        <v>0</v>
      </c>
      <c r="D129" s="779" t="n"/>
      <c r="E129" s="778" t="n">
        <v>4576.46</v>
      </c>
      <c r="F129" s="778" t="n">
        <v>6210.24</v>
      </c>
      <c r="G129" s="778" t="n">
        <v>1633.78</v>
      </c>
      <c r="H129" s="779" t="inlineStr">
        <is>
          <t>C</t>
        </is>
      </c>
      <c r="I129" s="778" t="n">
        <v>1633.78</v>
      </c>
      <c r="J129" s="780" t="inlineStr">
        <is>
          <t>C</t>
        </is>
      </c>
    </row>
    <row r="130" ht="12.75" customHeight="1">
      <c r="A130" s="771" t="inlineStr">
        <is>
          <t>4.2.0.40.1</t>
        </is>
      </c>
      <c r="B130" s="772" t="inlineStr">
        <is>
          <t>DESPESAS FINANCEIRAS</t>
        </is>
      </c>
      <c r="C130" s="775" t="n">
        <v>0</v>
      </c>
      <c r="D130" s="526" t="n"/>
      <c r="E130" s="773" t="n">
        <v>4576.46</v>
      </c>
      <c r="F130" s="775" t="n">
        <v>0</v>
      </c>
      <c r="G130" s="773" t="n">
        <v>4576.46</v>
      </c>
      <c r="H130" s="774" t="inlineStr">
        <is>
          <t>D</t>
        </is>
      </c>
      <c r="I130" s="773" t="n">
        <v>4576.46</v>
      </c>
      <c r="J130" s="775" t="inlineStr">
        <is>
          <t>D</t>
        </is>
      </c>
    </row>
    <row r="131" ht="12.75" customHeight="1">
      <c r="A131" s="776" t="inlineStr">
        <is>
          <t>4.2.0.40.10001</t>
        </is>
      </c>
      <c r="B131" s="777" t="inlineStr">
        <is>
          <t>DESPESAS BANCARIAS</t>
        </is>
      </c>
      <c r="C131" s="780" t="n">
        <v>0</v>
      </c>
      <c r="D131" s="779" t="n"/>
      <c r="E131" s="778" t="n">
        <v>75.68000000000001</v>
      </c>
      <c r="F131" s="780" t="n">
        <v>0</v>
      </c>
      <c r="G131" s="778" t="n">
        <v>75.68000000000001</v>
      </c>
      <c r="H131" s="779" t="inlineStr">
        <is>
          <t>D</t>
        </is>
      </c>
      <c r="I131" s="778" t="n">
        <v>75.68000000000001</v>
      </c>
      <c r="J131" s="780" t="inlineStr">
        <is>
          <t>D</t>
        </is>
      </c>
    </row>
    <row r="132" ht="12.75" customHeight="1">
      <c r="A132" s="771" t="inlineStr">
        <is>
          <t>4.2.0.40.10004</t>
        </is>
      </c>
      <c r="B132" s="772" t="inlineStr">
        <is>
          <t>MULTAS E JUROS DE MORA</t>
        </is>
      </c>
      <c r="C132" s="775" t="n">
        <v>0</v>
      </c>
      <c r="D132" s="526" t="n"/>
      <c r="E132" s="773" t="n">
        <v>4500.77</v>
      </c>
      <c r="F132" s="775" t="n">
        <v>0</v>
      </c>
      <c r="G132" s="773" t="n">
        <v>4500.77</v>
      </c>
      <c r="H132" s="774" t="inlineStr">
        <is>
          <t>D</t>
        </is>
      </c>
      <c r="I132" s="773" t="n">
        <v>4500.77</v>
      </c>
      <c r="J132" s="775" t="inlineStr">
        <is>
          <t>D</t>
        </is>
      </c>
    </row>
    <row r="133" ht="12.75" customHeight="1">
      <c r="A133" s="776" t="inlineStr">
        <is>
          <t>4.2.0.40.10005</t>
        </is>
      </c>
      <c r="B133" s="777" t="inlineStr">
        <is>
          <t>DESCONTOS CONCEDIDOS</t>
        </is>
      </c>
      <c r="C133" s="780" t="n">
        <v>0</v>
      </c>
      <c r="D133" s="779" t="n"/>
      <c r="E133" s="780" t="n">
        <v>0.01</v>
      </c>
      <c r="F133" s="780" t="n">
        <v>0</v>
      </c>
      <c r="G133" s="780" t="n">
        <v>0.01</v>
      </c>
      <c r="H133" s="779" t="inlineStr">
        <is>
          <t>D</t>
        </is>
      </c>
      <c r="I133" s="780" t="n">
        <v>0.01</v>
      </c>
      <c r="J133" s="780" t="inlineStr">
        <is>
          <t>D</t>
        </is>
      </c>
    </row>
    <row r="134" ht="12.75" customHeight="1">
      <c r="A134" s="771" t="inlineStr">
        <is>
          <t>4.2.0.40.2</t>
        </is>
      </c>
      <c r="B134" s="772" t="inlineStr">
        <is>
          <t>RECEITAS FINANCEIRAS</t>
        </is>
      </c>
      <c r="C134" s="775" t="n">
        <v>0</v>
      </c>
      <c r="D134" s="526" t="n"/>
      <c r="E134" s="775" t="n">
        <v>0</v>
      </c>
      <c r="F134" s="773" t="n">
        <v>6210.24</v>
      </c>
      <c r="G134" s="773" t="n">
        <v>6210.24</v>
      </c>
      <c r="H134" s="774" t="inlineStr">
        <is>
          <t>C</t>
        </is>
      </c>
      <c r="I134" s="773" t="n">
        <v>6210.24</v>
      </c>
      <c r="J134" s="775" t="inlineStr">
        <is>
          <t>C</t>
        </is>
      </c>
    </row>
    <row r="135" ht="12.75" customHeight="1">
      <c r="A135" s="776" t="inlineStr">
        <is>
          <t>4.2.0.40.20001</t>
        </is>
      </c>
      <c r="B135" s="777" t="inlineStr">
        <is>
          <t>DESCONTOS OBTIDOS</t>
        </is>
      </c>
      <c r="C135" s="780" t="n">
        <v>0</v>
      </c>
      <c r="D135" s="779" t="n"/>
      <c r="E135" s="780" t="n">
        <v>0</v>
      </c>
      <c r="F135" s="778" t="n">
        <v>107.01</v>
      </c>
      <c r="G135" s="778" t="n">
        <v>107.01</v>
      </c>
      <c r="H135" s="779" t="inlineStr">
        <is>
          <t>C</t>
        </is>
      </c>
      <c r="I135" s="778" t="n">
        <v>107.01</v>
      </c>
      <c r="J135" s="780" t="inlineStr">
        <is>
          <t>C</t>
        </is>
      </c>
    </row>
    <row r="136" ht="12.75" customHeight="1">
      <c r="A136" s="771" t="inlineStr">
        <is>
          <t>4.2.0.40.20002</t>
        </is>
      </c>
      <c r="B136" s="772" t="inlineStr">
        <is>
          <t>JUROS RECEBIDOS</t>
        </is>
      </c>
      <c r="C136" s="775" t="n">
        <v>0</v>
      </c>
      <c r="D136" s="526" t="n"/>
      <c r="E136" s="775" t="n">
        <v>0</v>
      </c>
      <c r="F136" s="773" t="n">
        <v>6.8</v>
      </c>
      <c r="G136" s="773" t="n">
        <v>6.8</v>
      </c>
      <c r="H136" s="774" t="inlineStr">
        <is>
          <t>C</t>
        </is>
      </c>
      <c r="I136" s="773" t="n">
        <v>6.8</v>
      </c>
      <c r="J136" s="775" t="inlineStr">
        <is>
          <t>C</t>
        </is>
      </c>
    </row>
    <row r="137" ht="12.75" customHeight="1">
      <c r="A137" s="776" t="inlineStr">
        <is>
          <t>4.2.0.40.20003</t>
        </is>
      </c>
      <c r="B137" s="777" t="inlineStr">
        <is>
          <t>RENDIMENTOS SOBRE APLICACOES FINANCEIRAS</t>
        </is>
      </c>
      <c r="C137" s="780" t="n">
        <v>0</v>
      </c>
      <c r="D137" s="779" t="n"/>
      <c r="E137" s="780" t="n">
        <v>0</v>
      </c>
      <c r="F137" s="778" t="n">
        <v>1891.12</v>
      </c>
      <c r="G137" s="778" t="n">
        <v>1891.12</v>
      </c>
      <c r="H137" s="779" t="inlineStr">
        <is>
          <t>C</t>
        </is>
      </c>
      <c r="I137" s="778" t="n">
        <v>1891.12</v>
      </c>
      <c r="J137" s="780" t="inlineStr">
        <is>
          <t>C</t>
        </is>
      </c>
    </row>
    <row r="138" ht="12.75" customHeight="1">
      <c r="A138" s="771" t="inlineStr">
        <is>
          <t>4.2.0.40.20005</t>
        </is>
      </c>
      <c r="B138" s="772" t="inlineStr">
        <is>
          <t>RECUPERACAO DE DESPESA</t>
        </is>
      </c>
      <c r="C138" s="775" t="n">
        <v>0</v>
      </c>
      <c r="D138" s="526" t="n"/>
      <c r="E138" s="775" t="n">
        <v>0</v>
      </c>
      <c r="F138" s="773" t="n">
        <v>4205.31</v>
      </c>
      <c r="G138" s="773" t="n">
        <v>4205.31</v>
      </c>
      <c r="H138" s="774" t="inlineStr">
        <is>
          <t>C</t>
        </is>
      </c>
      <c r="I138" s="773" t="n">
        <v>4205.31</v>
      </c>
      <c r="J138" s="775" t="inlineStr">
        <is>
          <t>C</t>
        </is>
      </c>
    </row>
    <row r="139" ht="12.75" customHeight="1">
      <c r="A139" s="780" t="inlineStr">
        <is>
          <t>4.4</t>
        </is>
      </c>
      <c r="B139" s="780" t="inlineStr">
        <is>
          <t>PROV.P-IMPOSTO DE RENDA E CONTRIB.SOCIAL</t>
        </is>
      </c>
      <c r="C139" s="780" t="n">
        <v>0</v>
      </c>
      <c r="D139" s="779" t="n"/>
      <c r="E139" s="778" t="n">
        <v>60055.72</v>
      </c>
      <c r="F139" s="780" t="n">
        <v>0</v>
      </c>
      <c r="G139" s="778" t="n">
        <v>60055.72</v>
      </c>
      <c r="H139" s="779" t="inlineStr">
        <is>
          <t>D</t>
        </is>
      </c>
      <c r="I139" s="778" t="n">
        <v>60055.72</v>
      </c>
      <c r="J139" s="780" t="inlineStr">
        <is>
          <t>D</t>
        </is>
      </c>
    </row>
    <row r="140" ht="12.75" customHeight="1">
      <c r="A140" s="775" t="inlineStr">
        <is>
          <t>4.4.0.1</t>
        </is>
      </c>
      <c r="B140" s="775" t="inlineStr">
        <is>
          <t>PROVISAO PARA IMPOSTO DE RENDA</t>
        </is>
      </c>
      <c r="C140" s="775" t="n">
        <v>0</v>
      </c>
      <c r="D140" s="526" t="n"/>
      <c r="E140" s="773" t="n">
        <v>43629.21</v>
      </c>
      <c r="F140" s="775" t="n">
        <v>0</v>
      </c>
      <c r="G140" s="773" t="n">
        <v>43629.21</v>
      </c>
      <c r="H140" s="774" t="inlineStr">
        <is>
          <t>D</t>
        </is>
      </c>
      <c r="I140" s="773" t="n">
        <v>43629.21</v>
      </c>
      <c r="J140" s="775" t="inlineStr">
        <is>
          <t>D</t>
        </is>
      </c>
    </row>
    <row r="141" ht="12.75" customHeight="1">
      <c r="A141" s="780" t="inlineStr">
        <is>
          <t>4.4.0.10.1</t>
        </is>
      </c>
      <c r="B141" s="780" t="inlineStr">
        <is>
          <t>PROVISAO PARA IMPOSTO DE RENDA</t>
        </is>
      </c>
      <c r="C141" s="780" t="n">
        <v>0</v>
      </c>
      <c r="D141" s="779" t="n"/>
      <c r="E141" s="778" t="n">
        <v>43629.21</v>
      </c>
      <c r="F141" s="780" t="n">
        <v>0</v>
      </c>
      <c r="G141" s="778" t="n">
        <v>43629.21</v>
      </c>
      <c r="H141" s="779" t="inlineStr">
        <is>
          <t>D</t>
        </is>
      </c>
      <c r="I141" s="778" t="n">
        <v>43629.21</v>
      </c>
      <c r="J141" s="780" t="inlineStr">
        <is>
          <t>D</t>
        </is>
      </c>
    </row>
    <row r="142" ht="12.75" customHeight="1">
      <c r="A142" s="775" t="inlineStr">
        <is>
          <t>4.4.0.10.10001</t>
        </is>
      </c>
      <c r="B142" s="775" t="inlineStr">
        <is>
          <t>PROVISÃO IRPJ</t>
        </is>
      </c>
      <c r="C142" s="775" t="n">
        <v>0</v>
      </c>
      <c r="D142" s="526" t="n"/>
      <c r="E142" s="773" t="n">
        <v>43629.21</v>
      </c>
      <c r="F142" s="775" t="n">
        <v>0</v>
      </c>
      <c r="G142" s="773" t="n">
        <v>43629.21</v>
      </c>
      <c r="H142" s="774" t="inlineStr">
        <is>
          <t>D</t>
        </is>
      </c>
      <c r="I142" s="773" t="n">
        <v>43629.21</v>
      </c>
      <c r="J142" s="775" t="inlineStr">
        <is>
          <t>D</t>
        </is>
      </c>
    </row>
    <row r="143" ht="12.75" customHeight="1">
      <c r="A143" s="780" t="inlineStr">
        <is>
          <t>4.4.0.2</t>
        </is>
      </c>
      <c r="B143" s="780" t="inlineStr">
        <is>
          <t>PROVISAO PARA CONTRIBUICAO SOCIAL</t>
        </is>
      </c>
      <c r="C143" s="780" t="n">
        <v>0</v>
      </c>
      <c r="D143" s="779" t="n"/>
      <c r="E143" s="778" t="n">
        <v>16426.51</v>
      </c>
      <c r="F143" s="780" t="n">
        <v>0</v>
      </c>
      <c r="G143" s="778" t="n">
        <v>16426.51</v>
      </c>
      <c r="H143" s="779" t="inlineStr">
        <is>
          <t>D</t>
        </is>
      </c>
      <c r="I143" s="778" t="n">
        <v>16426.51</v>
      </c>
      <c r="J143" s="780" t="inlineStr">
        <is>
          <t>D</t>
        </is>
      </c>
    </row>
    <row r="144" ht="12.75" customHeight="1">
      <c r="A144" s="775" t="inlineStr">
        <is>
          <t>4.4.0.20.1</t>
        </is>
      </c>
      <c r="B144" s="775" t="inlineStr">
        <is>
          <t>PROVISAO PARA CONTRIBUICAO SOCIAL</t>
        </is>
      </c>
      <c r="C144" s="775" t="n">
        <v>0</v>
      </c>
      <c r="D144" s="526" t="n"/>
      <c r="E144" s="773" t="n">
        <v>16426.51</v>
      </c>
      <c r="F144" s="775" t="n">
        <v>0</v>
      </c>
      <c r="G144" s="773" t="n">
        <v>16426.51</v>
      </c>
      <c r="H144" s="774" t="inlineStr">
        <is>
          <t>D</t>
        </is>
      </c>
      <c r="I144" s="773" t="n">
        <v>16426.51</v>
      </c>
      <c r="J144" s="775" t="inlineStr">
        <is>
          <t>D</t>
        </is>
      </c>
    </row>
    <row r="145" ht="12.75" customHeight="1">
      <c r="A145" s="780" t="inlineStr">
        <is>
          <t>4.4.0.20.10001</t>
        </is>
      </c>
      <c r="B145" s="780" t="inlineStr">
        <is>
          <t>PROVISÃO CSLL</t>
        </is>
      </c>
      <c r="C145" s="780" t="n">
        <v>0</v>
      </c>
      <c r="D145" s="779" t="n"/>
      <c r="E145" s="778" t="n">
        <v>16426.51</v>
      </c>
      <c r="F145" s="780" t="n">
        <v>0</v>
      </c>
      <c r="G145" s="778" t="n">
        <v>16426.51</v>
      </c>
      <c r="H145" s="779" t="inlineStr">
        <is>
          <t>D</t>
        </is>
      </c>
      <c r="I145" s="778" t="n">
        <v>16426.51</v>
      </c>
      <c r="J145" s="780" t="inlineStr">
        <is>
          <t>D</t>
        </is>
      </c>
    </row>
    <row r="146" ht="12.75" customHeight="1">
      <c r="A146" s="781" t="inlineStr">
        <is>
          <t xml:space="preserve">T O T A I S  D O  P E R I O D O: </t>
        </is>
      </c>
    </row>
    <row r="147" ht="12.75" customHeight="1">
      <c r="A147" s="782" t="n"/>
      <c r="B147" s="782" t="n"/>
      <c r="C147" s="782" t="n"/>
      <c r="D147" s="782" t="n"/>
      <c r="E147" s="783" t="n">
        <v>4741554.52</v>
      </c>
      <c r="F147" s="783" t="n">
        <v>4741554.52</v>
      </c>
      <c r="G147" s="782" t="n">
        <v>0</v>
      </c>
      <c r="H147" s="782" t="n"/>
      <c r="I147" s="782" t="n"/>
      <c r="J147" s="782" t="n"/>
    </row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</sheetData>
  <autoFilter ref="A3:J164"/>
  <mergeCells count="1">
    <mergeCell ref="A3:J3"/>
  </mergeCells>
  <pageMargins left="0.511811024" right="0.511811024" top="0.787401575" bottom="0.787401575" header="0.31496062" footer="0.31496062"/>
  <pageSetup orientation="portrait" paperSize="9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 codeName="Planilha4">
    <tabColor rgb="FF30B700"/>
    <outlinePr summaryBelow="1" summaryRight="1"/>
    <pageSetUpPr/>
  </sheetPr>
  <dimension ref="A3:L63"/>
  <sheetViews>
    <sheetView showGridLines="0" topLeftCell="C45" zoomScale="80" zoomScaleNormal="80" workbookViewId="0">
      <pane ySplit="7" topLeftCell="A8" activePane="bottomLeft" state="frozen"/>
      <selection pane="bottomLeft" activeCell="B7" sqref="B7"/>
    </sheetView>
  </sheetViews>
  <sheetFormatPr baseColWidth="10" defaultColWidth="9.1640625" defaultRowHeight="14"/>
  <cols>
    <col hidden="1" width="22" customWidth="1" style="13" min="1" max="1"/>
    <col hidden="1" width="22" customWidth="1" style="13" min="2" max="2"/>
    <col width="16" customWidth="1" style="13" min="3" max="3"/>
    <col width="16" customWidth="1" style="13" min="4" max="4"/>
    <col width="16" customWidth="1" style="13" min="5" max="5"/>
    <col width="16" customWidth="1" style="13" min="6" max="6"/>
    <col width="16" bestFit="1" customWidth="1" style="13" min="7" max="7"/>
    <col width="16" customWidth="1" style="527" min="8" max="8"/>
    <col width="16" bestFit="1" customWidth="1" style="13" min="9" max="9"/>
    <col width="16" bestFit="1" customWidth="1" style="13" min="10" max="10"/>
    <col width="16" bestFit="1" customWidth="1" style="13" min="11" max="11"/>
    <col width="16" customWidth="1" style="13" min="12" max="16384"/>
  </cols>
  <sheetData>
    <row r="1" ht="60" customHeight="1"/>
    <row r="2" ht="10" customHeight="1"/>
    <row r="3" ht="32" customHeight="1">
      <c r="A3" s="766" t="inlineStr">
        <is>
          <t>DEMONSTRAÇÃO DO RESULTADO DO EXERCÍCIO (DRE)</t>
        </is>
      </c>
    </row>
    <row r="4" ht="6" customHeight="1">
      <c r="A4" s="767" t="n"/>
      <c r="B4" s="767" t="n"/>
      <c r="C4" s="767" t="n"/>
      <c r="D4" s="767" t="n"/>
      <c r="E4" s="767" t="n"/>
      <c r="F4" s="767" t="n"/>
      <c r="G4" s="767" t="n"/>
      <c r="H4" s="767" t="n"/>
      <c r="I4" s="767" t="n"/>
      <c r="J4" s="767" t="n"/>
      <c r="K4" s="767" t="n"/>
      <c r="L4" s="767" t="n"/>
    </row>
    <row r="5"/>
    <row r="6">
      <c r="B6" s="178" t="n"/>
      <c r="C6" s="421">
        <f>+Menu!$B$2</f>
        <v/>
      </c>
      <c r="D6" s="421" t="n"/>
      <c r="E6" s="421" t="n"/>
      <c r="F6" s="421" t="n"/>
      <c r="G6" s="421" t="n"/>
      <c r="H6" s="421" t="n"/>
      <c r="I6" s="179" t="n"/>
      <c r="J6" s="19" t="n"/>
      <c r="K6" s="19" t="n"/>
      <c r="L6" s="19" t="n"/>
    </row>
    <row r="7" ht="28" customHeight="1">
      <c r="B7" s="178" t="n"/>
      <c r="C7" s="784">
        <f>Menu!A3&amp;Menu!B3</f>
        <v/>
      </c>
      <c r="I7" s="180" t="n"/>
      <c r="J7" s="19" t="n"/>
      <c r="K7" s="19" t="n"/>
      <c r="L7" s="19" t="n"/>
    </row>
    <row r="8">
      <c r="B8" s="178" t="n"/>
      <c r="C8" s="785">
        <f>IF(Menu!$C$8=1,'Modelo BSPL'!A61,'Modelo BSPL'!C61)</f>
        <v/>
      </c>
      <c r="I8" s="488" t="n"/>
      <c r="J8" s="19" t="n"/>
      <c r="K8" s="19" t="n"/>
      <c r="L8" s="19" t="n"/>
    </row>
    <row r="9" ht="15" customHeight="1">
      <c r="A9" s="782" t="n"/>
      <c r="B9" s="786" t="n"/>
      <c r="C9" s="787">
        <f>IF(Menu!$C$8=1,Menu!B9,Menu!C9)</f>
        <v/>
      </c>
      <c r="D9" s="782" t="n"/>
      <c r="E9" s="782" t="n"/>
      <c r="F9" s="782" t="n"/>
      <c r="G9" s="782" t="n"/>
      <c r="H9" s="782" t="n"/>
      <c r="I9" s="787" t="n"/>
      <c r="J9" s="788" t="n"/>
      <c r="K9" s="788" t="n"/>
      <c r="L9" s="788" t="n"/>
    </row>
    <row r="10">
      <c r="B10" s="178" t="n"/>
      <c r="C10" s="789">
        <f>IF(Menu!$C$8=1,Menu!B12,Menu!C12)</f>
        <v/>
      </c>
      <c r="I10" s="489" t="n"/>
      <c r="J10" s="19" t="n"/>
      <c r="K10" s="19" t="n"/>
      <c r="L10" s="19" t="n"/>
    </row>
    <row r="11" hidden="1">
      <c r="A11" s="782" t="n"/>
      <c r="B11" s="786" t="n"/>
      <c r="C11" s="786" t="n"/>
      <c r="D11" s="787" t="n"/>
      <c r="E11" s="787" t="n"/>
      <c r="F11" s="787" t="n"/>
      <c r="G11" s="787" t="n"/>
      <c r="H11" s="790" t="n"/>
      <c r="I11" s="787" t="n"/>
      <c r="J11" s="788" t="n"/>
      <c r="K11" s="788" t="n"/>
      <c r="L11" s="788" t="n"/>
    </row>
    <row r="12">
      <c r="B12" s="184" t="n"/>
      <c r="C12" s="184" t="n"/>
      <c r="D12" s="184" t="n"/>
      <c r="E12" s="185" t="n"/>
      <c r="F12" s="178" t="n"/>
      <c r="G12" s="791" t="inlineStr">
        <is>
          <t>Movimentação</t>
        </is>
      </c>
      <c r="H12" s="791" t="inlineStr">
        <is>
          <t>Saldo Atual</t>
        </is>
      </c>
      <c r="I12" s="549" t="n"/>
      <c r="J12" s="19" t="n"/>
      <c r="K12" s="19" t="n"/>
      <c r="L12" s="19" t="n"/>
    </row>
    <row r="13">
      <c r="A13" s="782" t="n"/>
      <c r="B13" s="786" t="n"/>
      <c r="C13" s="792">
        <f>IF(Menu!$C$8=1,'Modelo BSPL'!A63,'Modelo BSPL'!C63)</f>
        <v/>
      </c>
      <c r="D13" s="786" t="n"/>
      <c r="E13" s="782" t="n"/>
      <c r="F13" s="782" t="n"/>
      <c r="G13" s="793" t="n"/>
      <c r="H13" s="793" t="n"/>
      <c r="I13" s="794" t="n"/>
      <c r="J13" s="788" t="n"/>
      <c r="K13" s="788" t="n"/>
      <c r="L13" s="788" t="n"/>
    </row>
    <row r="14" ht="15" customHeight="1" thickBot="1">
      <c r="B14" s="795" t="inlineStr">
        <is>
          <t>3.1.0.1</t>
        </is>
      </c>
      <c r="C14" s="178" t="n"/>
      <c r="D14" s="796">
        <f>IF(Menu!$C$8=1,'Modelo BSPL'!A64,'Modelo BSPL'!C64)</f>
        <v/>
      </c>
      <c r="E14" s="191" t="n"/>
      <c r="F14" s="533" t="n"/>
      <c r="G14" s="797">
        <f>IFERROR(VLOOKUP($B10,'Balance Sheet'!$A:$J,7,0),0)</f>
        <v/>
      </c>
      <c r="H14" s="797">
        <f>IF(ISERROR(VLOOKUP($B10,'Balance Sheet'!$A$4:$I$167,9,0)),0,VLOOKUP(B10,'Balance Sheet'!$A$4:$I$167,9,0))</f>
        <v/>
      </c>
      <c r="I14" s="533" t="n"/>
      <c r="J14" s="19" t="n"/>
      <c r="K14" s="19" t="n"/>
      <c r="L14" s="19" t="n"/>
    </row>
    <row r="15">
      <c r="A15" s="782" t="n"/>
      <c r="B15" s="798" t="inlineStr">
        <is>
          <t>3.2</t>
        </is>
      </c>
      <c r="C15" s="786" t="n"/>
      <c r="D15" s="786">
        <f>IF(Menu!$C$8=1,'Modelo BSPL'!A65,'Modelo BSPL'!C65)</f>
        <v/>
      </c>
      <c r="E15" s="799" t="n"/>
      <c r="F15" s="800" t="n"/>
      <c r="G15" s="801">
        <f>IFERROR(VLOOKUP($B11,'Balance Sheet'!$A:$J,7,0),0)</f>
        <v/>
      </c>
      <c r="H15" s="802">
        <f>IF(ISERROR(VLOOKUP(B11,'Balance Sheet'!$A$4:$I$167,9,0)),0,VLOOKUP(B11,'Balance Sheet'!$A$4:$I$167,9,0))</f>
        <v/>
      </c>
      <c r="I15" s="800" t="n"/>
      <c r="J15" s="788" t="n"/>
      <c r="K15" s="788" t="n"/>
      <c r="L15" s="788" t="n"/>
    </row>
    <row r="16">
      <c r="B16" s="795" t="inlineStr">
        <is>
          <t>3.1.0.2</t>
        </is>
      </c>
      <c r="C16" s="178" t="n"/>
      <c r="D16" s="796">
        <f>IF(Menu!$C$8=1,'Modelo BSPL'!A66,'Modelo BSPL'!C66)</f>
        <v/>
      </c>
      <c r="E16" s="191" t="n"/>
      <c r="F16" s="533" t="n"/>
      <c r="G16" s="797">
        <f>-IFERROR(VLOOKUP($B12,'Balance Sheet'!$A:$J,7,0),0)</f>
        <v/>
      </c>
      <c r="H16" s="797">
        <f>-IF(ISERROR(VLOOKUP(B12,'Balance Sheet'!$A$4:$I$167,9,0)),0,VLOOKUP(B12,'Balance Sheet'!$A$4:$I$167,9,0))</f>
        <v/>
      </c>
      <c r="I16" s="533" t="n"/>
      <c r="J16" s="19" t="n"/>
      <c r="K16" s="19" t="n"/>
      <c r="L16" s="19" t="n"/>
    </row>
    <row r="17" ht="15" customHeight="1">
      <c r="A17" s="782" t="n"/>
      <c r="B17" s="803" t="n"/>
      <c r="C17" s="786" t="n"/>
      <c r="D17" s="786" t="n"/>
      <c r="E17" s="799" t="n"/>
      <c r="F17" s="800" t="n"/>
      <c r="G17" s="802" t="n"/>
      <c r="H17" s="802" t="n"/>
      <c r="I17" s="800" t="n"/>
      <c r="J17" s="788" t="n"/>
      <c r="K17" s="788" t="n"/>
      <c r="L17" s="788" t="n"/>
    </row>
    <row r="18" ht="15" customHeight="1">
      <c r="B18" s="194" t="n"/>
      <c r="C18" s="804">
        <f>IF(Menu!$C$8=1,'Modelo BSPL'!A67,'Modelo BSPL'!C67)</f>
        <v/>
      </c>
      <c r="D18" s="223" t="n"/>
      <c r="E18" s="224" t="n"/>
      <c r="F18" s="552" t="n"/>
      <c r="G18" s="805">
        <f>SUM(G10:G12)</f>
        <v/>
      </c>
      <c r="H18" s="805">
        <f>SUM(H10:H12)</f>
        <v/>
      </c>
      <c r="I18" s="533" t="n"/>
      <c r="J18" s="19" t="n"/>
      <c r="K18" s="19" t="n"/>
      <c r="L18" s="19" t="n"/>
    </row>
    <row r="19" ht="15" customHeight="1">
      <c r="A19" s="782" t="n"/>
      <c r="B19" s="803" t="n"/>
      <c r="C19" s="786" t="n"/>
      <c r="D19" s="786" t="n"/>
      <c r="E19" s="799" t="n"/>
      <c r="F19" s="800" t="n"/>
      <c r="G19" s="802" t="n"/>
      <c r="H19" s="802" t="n"/>
      <c r="I19" s="800" t="n"/>
      <c r="J19" s="788" t="n"/>
      <c r="K19" s="788" t="n"/>
      <c r="L19" s="788" t="n"/>
    </row>
    <row r="20">
      <c r="B20" s="194" t="n"/>
      <c r="C20" s="178" t="n"/>
      <c r="D20" s="178" t="n"/>
      <c r="E20" s="191" t="n"/>
      <c r="F20" s="533" t="n"/>
      <c r="G20" s="551" t="n"/>
      <c r="H20" s="551" t="n"/>
      <c r="I20" s="533" t="n"/>
      <c r="J20" s="19" t="n"/>
      <c r="K20" s="19" t="n"/>
      <c r="L20" s="19" t="n"/>
    </row>
    <row r="21" ht="15" customHeight="1" thickBot="1">
      <c r="A21" s="782" t="n"/>
      <c r="B21" s="803" t="n"/>
      <c r="C21" s="792" t="inlineStr">
        <is>
          <t>Custo Gerais</t>
        </is>
      </c>
      <c r="D21" s="786" t="n"/>
      <c r="E21" s="799" t="n"/>
      <c r="F21" s="800" t="n"/>
      <c r="G21" s="802" t="n"/>
      <c r="H21" s="802" t="n"/>
      <c r="I21" s="800" t="n"/>
      <c r="J21" s="788" t="n"/>
      <c r="K21" s="788" t="n"/>
      <c r="L21" s="788" t="n"/>
    </row>
    <row r="22">
      <c r="B22" s="194" t="n"/>
      <c r="C22" s="188" t="n"/>
      <c r="D22" s="178" t="n"/>
      <c r="E22" s="191" t="n"/>
      <c r="F22" s="533" t="n"/>
      <c r="G22" s="551" t="n"/>
      <c r="H22" s="551" t="n"/>
      <c r="I22" s="533" t="n"/>
      <c r="J22" s="19" t="n"/>
      <c r="K22" s="19" t="n"/>
      <c r="L22" s="19" t="n"/>
    </row>
    <row r="23">
      <c r="A23" s="782" t="n"/>
      <c r="B23" s="803" t="inlineStr">
        <is>
          <t>4.1</t>
        </is>
      </c>
      <c r="C23" s="792" t="n"/>
      <c r="D23" s="786" t="inlineStr">
        <is>
          <t>Desenvolvimento Tecnologico</t>
        </is>
      </c>
      <c r="E23" s="799" t="n"/>
      <c r="F23" s="800" t="n"/>
      <c r="G23" s="801">
        <f>-IFERROR(VLOOKUP($B19,'Balance Sheet'!$A:$J,7,0),0)</f>
        <v/>
      </c>
      <c r="H23" s="801">
        <f>-VLOOKUP(B19,'Balance Sheet'!$A:$J,9)</f>
        <v/>
      </c>
      <c r="I23" s="800" t="n"/>
      <c r="J23" s="788" t="n"/>
      <c r="K23" s="788" t="n"/>
      <c r="L23" s="788" t="n"/>
    </row>
    <row r="24" hidden="1">
      <c r="B24" s="194" t="n"/>
      <c r="C24" s="178" t="n"/>
      <c r="D24" s="178" t="n"/>
      <c r="E24" s="191" t="n"/>
      <c r="F24" s="533" t="n"/>
      <c r="G24" s="551" t="n"/>
      <c r="H24" s="551" t="n"/>
      <c r="I24" s="533" t="n"/>
      <c r="J24" s="19" t="n"/>
      <c r="K24" s="19" t="n"/>
      <c r="L24" s="19" t="n"/>
    </row>
    <row r="25">
      <c r="A25" s="782" t="n"/>
      <c r="B25" s="786" t="n"/>
      <c r="C25" s="806" t="inlineStr">
        <is>
          <t>Lucro Bruto</t>
        </is>
      </c>
      <c r="D25" s="806" t="n"/>
      <c r="E25" s="807" t="n"/>
      <c r="F25" s="808" t="n"/>
      <c r="G25" s="809">
        <f>SUM(G14:G19)</f>
        <v/>
      </c>
      <c r="H25" s="809">
        <f>SUM(H14:H19)</f>
        <v/>
      </c>
      <c r="I25" s="808" t="n"/>
      <c r="J25" s="788" t="n"/>
      <c r="K25" s="788" t="n"/>
      <c r="L25" s="788" t="n"/>
    </row>
    <row r="26">
      <c r="B26" s="178" t="n"/>
      <c r="C26" s="196" t="n"/>
      <c r="D26" s="196" t="n"/>
      <c r="E26" s="180" t="n"/>
      <c r="F26" s="535" t="n"/>
      <c r="G26" s="553" t="n"/>
      <c r="H26" s="553" t="n"/>
      <c r="I26" s="535" t="n"/>
      <c r="J26" s="19" t="n"/>
      <c r="K26" s="19" t="n"/>
      <c r="L26" s="19" t="n"/>
    </row>
    <row r="27">
      <c r="A27" s="782" t="n"/>
      <c r="B27" s="786" t="n"/>
      <c r="C27" s="810" t="inlineStr">
        <is>
          <t>Despesas Gerais</t>
        </is>
      </c>
      <c r="D27" s="806" t="n"/>
      <c r="E27" s="807" t="n"/>
      <c r="F27" s="808" t="n"/>
      <c r="G27" s="802" t="n"/>
      <c r="H27" s="802" t="n"/>
      <c r="I27" s="808" t="n"/>
      <c r="J27" s="788" t="n"/>
      <c r="K27" s="788" t="n"/>
      <c r="L27" s="788" t="n"/>
    </row>
    <row r="28">
      <c r="B28" s="811" t="inlineStr">
        <is>
          <t>4.1.0.20.1</t>
        </is>
      </c>
      <c r="C28" s="178" t="n"/>
      <c r="D28" s="796">
        <f>IF(Menu!$C$8=1,'Modelo BSPL'!A75,'Modelo BSPL'!C75)</f>
        <v/>
      </c>
      <c r="E28" s="191" t="n"/>
      <c r="F28" s="533" t="n"/>
      <c r="G28" s="797">
        <f>-IFERROR(VLOOKUP($B24,'Balance Sheet'!$A:$J,7,0),0)</f>
        <v/>
      </c>
      <c r="H28" s="797">
        <f>-IF(ISERROR(VLOOKUP(B24,'Balance Sheet'!$A$4:$I$167,9,0)),0,VLOOKUP(B24,'Balance Sheet'!$A$4:$I$167,9,0))</f>
        <v/>
      </c>
      <c r="I28" s="535" t="n"/>
      <c r="J28" s="19" t="n"/>
      <c r="K28" s="19" t="n"/>
      <c r="L28" s="19" t="n"/>
    </row>
    <row r="29" hidden="1">
      <c r="A29" s="782" t="n"/>
      <c r="B29" s="798" t="inlineStr">
        <is>
          <t>4.2.0.1</t>
        </is>
      </c>
      <c r="C29" s="786" t="n"/>
      <c r="D29" s="786">
        <f>IF(Menu!$C$8=1,'Modelo BSPL'!A76,'Modelo BSPL'!C76)</f>
        <v/>
      </c>
      <c r="E29" s="799" t="n"/>
      <c r="F29" s="800" t="n"/>
      <c r="G29" s="801">
        <f>-IFERROR(VLOOKUP($B25,'Balance Sheet'!$A:$J,7,0),0)</f>
        <v/>
      </c>
      <c r="H29" s="801">
        <f>-IF(ISERROR(VLOOKUP(B25,'Balance Sheet'!$A$4:$I$167,9,0)),0,VLOOKUP(B25,'Balance Sheet'!$A$4:$I$167,9,0))</f>
        <v/>
      </c>
      <c r="I29" s="800" t="n"/>
      <c r="J29" s="788" t="n"/>
      <c r="K29" s="812" t="n"/>
      <c r="L29" s="788" t="n"/>
    </row>
    <row r="30">
      <c r="B30" s="811" t="inlineStr">
        <is>
          <t>4.2.0.20.1</t>
        </is>
      </c>
      <c r="C30" s="178" t="n"/>
      <c r="D30" s="796">
        <f>IF(Menu!$C$8=1,'Modelo BSPL'!A77,'Modelo BSPL'!C77)</f>
        <v/>
      </c>
      <c r="E30" s="191" t="n"/>
      <c r="F30" s="533" t="n"/>
      <c r="G30" s="797">
        <f>-IFERROR(VLOOKUP($B26,'Balance Sheet'!$A:$J,7,0),0)</f>
        <v/>
      </c>
      <c r="H30" s="797">
        <f>-IF(ISERROR(VLOOKUP(B26,'Balance Sheet'!$A$4:$I$167,9,0)),0,VLOOKUP(B26,'Balance Sheet'!$A$4:$I$167,9,0))</f>
        <v/>
      </c>
      <c r="I30" s="533" t="n"/>
      <c r="J30" s="19" t="n"/>
      <c r="K30" s="19" t="n"/>
      <c r="L30" s="19" t="n"/>
    </row>
    <row r="31">
      <c r="A31" s="782" t="n"/>
      <c r="B31" s="798" t="inlineStr">
        <is>
          <t>4.2.0.20.2</t>
        </is>
      </c>
      <c r="C31" s="786" t="n"/>
      <c r="D31" s="786">
        <f>IF(Menu!$C$8=1,'Modelo BSPL'!A79,'Modelo BSPL'!C79)</f>
        <v/>
      </c>
      <c r="E31" s="799" t="n"/>
      <c r="F31" s="800" t="n"/>
      <c r="G31" s="801">
        <f>-IFERROR(VLOOKUP($B27,'Balance Sheet'!$A:$J,7,0),0)</f>
        <v/>
      </c>
      <c r="H31" s="801">
        <f>-IF(ISERROR(VLOOKUP(B27,'Balance Sheet'!$A$4:$I$167,9,0)),0,VLOOKUP(B27,'Balance Sheet'!$A$4:$I$167,9,0))</f>
        <v/>
      </c>
      <c r="I31" s="800" t="n"/>
      <c r="J31" s="788" t="n"/>
      <c r="K31" s="788" t="n"/>
      <c r="L31" s="788" t="n"/>
    </row>
    <row r="32">
      <c r="B32" s="811" t="inlineStr">
        <is>
          <t>4.2.0.30.1</t>
        </is>
      </c>
      <c r="C32" s="178" t="n"/>
      <c r="D32" s="796">
        <f>IF(Menu!$C$8=1,'Modelo BSPL'!A80,'Modelo BSPL'!C80)</f>
        <v/>
      </c>
      <c r="E32" s="191" t="n"/>
      <c r="F32" s="533" t="n"/>
      <c r="G32" s="797">
        <f>-IFERROR(VLOOKUP($B28,'Balance Sheet'!$A:$J,7,0),0)</f>
        <v/>
      </c>
      <c r="H32" s="797">
        <f>-IF(ISERROR(VLOOKUP(B28,'Balance Sheet'!$A$4:$I$167,9,0)),0,VLOOKUP(B28,'Balance Sheet'!$A$4:$I$167,9,0))</f>
        <v/>
      </c>
      <c r="I32" s="533" t="n"/>
      <c r="J32" s="19" t="n"/>
      <c r="K32" s="19" t="n"/>
      <c r="L32" s="19" t="n"/>
    </row>
    <row r="33">
      <c r="A33" s="782" t="n"/>
      <c r="B33" s="798" t="inlineStr">
        <is>
          <t>4.2.0.30.2</t>
        </is>
      </c>
      <c r="C33" s="786" t="n"/>
      <c r="D33" s="786">
        <f>IF(Menu!$C$8=1,'Modelo BSPL'!A89,'Modelo BSPL'!C89)</f>
        <v/>
      </c>
      <c r="E33" s="799" t="n"/>
      <c r="F33" s="800" t="n"/>
      <c r="G33" s="801">
        <f>-IFERROR(VLOOKUP($B29,'Balance Sheet'!$A:$J,7,0),0)</f>
        <v/>
      </c>
      <c r="H33" s="801">
        <f>-IF(ISERROR(VLOOKUP(B29,'Balance Sheet'!$A$4:$I$167,9,0)),0,VLOOKUP(B29,'Balance Sheet'!$A$4:$I$167,9,0))</f>
        <v/>
      </c>
      <c r="I33" s="800" t="n"/>
      <c r="J33" s="788" t="n"/>
      <c r="K33" s="788" t="n"/>
      <c r="L33" s="788" t="n"/>
    </row>
    <row r="34">
      <c r="B34" s="811" t="inlineStr">
        <is>
          <t>4.2.0.30.3</t>
        </is>
      </c>
      <c r="C34" s="178" t="n"/>
      <c r="D34" s="796">
        <f>IF(Menu!$C$8=1,'Modelo BSPL'!A88,'Modelo BSPL'!C88)</f>
        <v/>
      </c>
      <c r="E34" s="191" t="n"/>
      <c r="F34" s="533" t="n"/>
      <c r="G34" s="797">
        <f>-IFERROR(VLOOKUP($B30,'Balance Sheet'!$A:$J,7,0),0)</f>
        <v/>
      </c>
      <c r="H34" s="797">
        <f>-IF(ISERROR(VLOOKUP(B30,'Balance Sheet'!$A$4:$I$167,9,0)),0,VLOOKUP(B30,'Balance Sheet'!$A$4:$I$167,9,0))</f>
        <v/>
      </c>
      <c r="I34" s="533" t="n"/>
      <c r="J34" s="19" t="n"/>
      <c r="K34" s="19" t="n"/>
      <c r="L34" s="19" t="n"/>
    </row>
    <row r="35">
      <c r="A35" s="782" t="n"/>
      <c r="B35" s="798" t="inlineStr">
        <is>
          <t>4.2.0.30.4</t>
        </is>
      </c>
      <c r="C35" s="786" t="n"/>
      <c r="D35" s="786">
        <f>IF(Menu!$C$8=1,'Modelo BSPL'!A78,'Modelo BSPL'!C78)</f>
        <v/>
      </c>
      <c r="E35" s="799" t="n"/>
      <c r="F35" s="800" t="n"/>
      <c r="G35" s="801">
        <f>-IFERROR(VLOOKUP($B31,'Balance Sheet'!$A:$J,7,0),0)</f>
        <v/>
      </c>
      <c r="H35" s="801">
        <f>-IF(ISERROR(VLOOKUP(B31,'Balance Sheet'!$A$4:$I$167,9,0)),0,VLOOKUP(B31,'Balance Sheet'!$A$4:$I$167,9,0))</f>
        <v/>
      </c>
      <c r="I35" s="800" t="n"/>
      <c r="J35" s="788" t="n"/>
      <c r="K35" s="788" t="n"/>
      <c r="L35" s="788" t="n"/>
    </row>
    <row r="36">
      <c r="B36" s="811" t="inlineStr">
        <is>
          <t>4.2.0.30.5</t>
        </is>
      </c>
      <c r="C36" s="178" t="n"/>
      <c r="D36" s="796">
        <f>IF(Menu!$C$8=1,'Modelo BSPL'!A85,'Modelo BSPL'!C85)</f>
        <v/>
      </c>
      <c r="E36" s="191" t="n"/>
      <c r="F36" s="533" t="n"/>
      <c r="G36" s="797">
        <f>-IFERROR(VLOOKUP($B32,'Balance Sheet'!$A:$J,7,0),0)</f>
        <v/>
      </c>
      <c r="H36" s="797">
        <f>-IF(ISERROR(VLOOKUP(B32,'Balance Sheet'!$A$4:$I$167,9,0)),0,VLOOKUP(B32,'Balance Sheet'!$A$4:$I$167,9,0))</f>
        <v/>
      </c>
      <c r="I36" s="533" t="n"/>
      <c r="J36" s="19" t="n"/>
      <c r="K36" s="19" t="n"/>
      <c r="L36" s="19" t="n"/>
    </row>
    <row r="37" ht="15" customHeight="1" thickBot="1">
      <c r="A37" s="782" t="n"/>
      <c r="B37" s="798" t="inlineStr">
        <is>
          <t>4.2.0.30.6</t>
        </is>
      </c>
      <c r="C37" s="786" t="n"/>
      <c r="D37" s="786">
        <f>IF(Menu!$C$8=1,'Modelo BSPL'!A82,'Modelo BSPL'!C82)</f>
        <v/>
      </c>
      <c r="E37" s="798" t="n"/>
      <c r="F37" s="800" t="n"/>
      <c r="G37" s="801">
        <f>-IFERROR(VLOOKUP($B33,'Balance Sheet'!$A:$J,7,0),0)</f>
        <v/>
      </c>
      <c r="H37" s="801">
        <f>-IF(ISERROR(VLOOKUP(B33,'Balance Sheet'!$A$4:$I$167,9,0)),0,VLOOKUP(B33,'Balance Sheet'!$A$4:$I$167,9,0))</f>
        <v/>
      </c>
      <c r="I37" s="800" t="n"/>
      <c r="J37" s="788" t="n"/>
      <c r="K37" s="788" t="n"/>
      <c r="L37" s="788" t="n"/>
    </row>
    <row r="38">
      <c r="B38" s="811" t="inlineStr">
        <is>
          <t>4.2.0.40.1</t>
        </is>
      </c>
      <c r="C38" s="178" t="n"/>
      <c r="D38" s="796">
        <f>IF(Menu!$C$8=1,'Modelo BSPL'!A86,'Modelo BSPL'!C86)</f>
        <v/>
      </c>
      <c r="E38" s="446" t="n"/>
      <c r="F38" s="533" t="n"/>
      <c r="G38" s="797">
        <f>-IFERROR(VLOOKUP($B34,'Balance Sheet'!$A:$J,7,0),0)</f>
        <v/>
      </c>
      <c r="H38" s="797">
        <f>-IF(ISERROR(VLOOKUP(B34,'Balance Sheet'!$A$4:$I$167,9,0)),0,VLOOKUP(B34,'Balance Sheet'!$A$4:$I$167,9,0))</f>
        <v/>
      </c>
      <c r="I38" s="533" t="n"/>
      <c r="J38" s="19" t="n"/>
      <c r="K38" s="19" t="n"/>
      <c r="L38" s="19" t="n"/>
    </row>
    <row r="39" ht="15" customHeight="1" thickBot="1">
      <c r="A39" s="782" t="n"/>
      <c r="B39" s="798" t="inlineStr">
        <is>
          <t>4.2.0.40.2</t>
        </is>
      </c>
      <c r="C39" s="786" t="n"/>
      <c r="D39" s="786">
        <f>IF(Menu!$C$8=1,'Modelo BSPL'!A87,'Modelo BSPL'!C87)</f>
        <v/>
      </c>
      <c r="E39" s="798" t="n"/>
      <c r="F39" s="800" t="n"/>
      <c r="G39" s="801">
        <f>IFERROR(VLOOKUP($B35,'Balance Sheet'!$A:$J,7,0),0)</f>
        <v/>
      </c>
      <c r="H39" s="801">
        <f>IF(ISERROR(VLOOKUP(B35,'Balance Sheet'!$A$4:$I$167,9,0)),0,VLOOKUP(B35,'Balance Sheet'!$A$4:$I$167,9,0))</f>
        <v/>
      </c>
      <c r="I39" s="800" t="n"/>
      <c r="J39" s="788" t="n"/>
      <c r="K39" s="788" t="n"/>
      <c r="L39" s="788" t="n"/>
    </row>
    <row r="40">
      <c r="B40" s="446" t="n"/>
      <c r="C40" s="178" t="n"/>
      <c r="D40" s="178" t="n"/>
      <c r="E40" s="191" t="n"/>
      <c r="F40" s="533" t="n"/>
      <c r="G40" s="551" t="n"/>
      <c r="H40" s="551" t="n"/>
      <c r="I40" s="533" t="n"/>
      <c r="J40" s="19" t="n"/>
      <c r="K40" s="19" t="n"/>
      <c r="L40" s="19" t="n"/>
    </row>
    <row r="41">
      <c r="A41" s="782" t="n"/>
      <c r="B41" s="786" t="n"/>
      <c r="C41" s="806">
        <f>IF(Menu!$C$8=1,'Modelo BSPL'!A91,'Modelo BSPL'!C91)</f>
        <v/>
      </c>
      <c r="D41" s="806" t="n"/>
      <c r="E41" s="807" t="n"/>
      <c r="F41" s="808" t="n"/>
      <c r="G41" s="809">
        <f>SUM(G24:G35)</f>
        <v/>
      </c>
      <c r="H41" s="809">
        <f>SUM(H24:H35)</f>
        <v/>
      </c>
      <c r="I41" s="800" t="n"/>
      <c r="J41" s="788" t="n"/>
      <c r="K41" s="788" t="n"/>
      <c r="L41" s="788" t="n"/>
    </row>
    <row r="42" ht="15" customHeight="1" thickBot="1">
      <c r="B42" s="178" t="n"/>
      <c r="C42" s="178" t="n"/>
      <c r="D42" s="178" t="n"/>
      <c r="E42" s="191" t="n"/>
      <c r="F42" s="530" t="n"/>
      <c r="G42" s="551" t="n"/>
      <c r="H42" s="551" t="n"/>
      <c r="I42" s="530" t="n"/>
      <c r="J42" s="19" t="n"/>
      <c r="K42" s="19" t="n"/>
      <c r="L42" s="19" t="n"/>
    </row>
    <row r="43" ht="15" customHeight="1" thickBot="1">
      <c r="A43" s="782" t="n"/>
      <c r="B43" s="786" t="n"/>
      <c r="C43" s="806">
        <f>IF(Menu!$C$8=1,'Modelo BSPL'!A93,'Modelo BSPL'!C93)</f>
        <v/>
      </c>
      <c r="D43" s="806" t="n"/>
      <c r="E43" s="807" t="n"/>
      <c r="F43" s="808" t="n"/>
      <c r="G43" s="809">
        <f>G21+G37</f>
        <v/>
      </c>
      <c r="H43" s="809">
        <f>H21+H37</f>
        <v/>
      </c>
      <c r="I43" s="808" t="n"/>
      <c r="J43" s="813" t="n"/>
      <c r="K43" s="788" t="n"/>
      <c r="L43" s="788" t="n"/>
    </row>
    <row r="44">
      <c r="B44" s="178" t="n"/>
      <c r="C44" s="178" t="n"/>
      <c r="D44" s="178" t="n"/>
      <c r="E44" s="191" t="n"/>
      <c r="F44" s="530" t="n"/>
      <c r="G44" s="551" t="n"/>
      <c r="H44" s="551" t="n"/>
      <c r="I44" s="530" t="n"/>
      <c r="J44" s="19" t="n"/>
      <c r="K44" s="19" t="n"/>
      <c r="L44" s="19" t="n"/>
    </row>
    <row r="45">
      <c r="A45" s="782" t="n"/>
      <c r="B45" s="814" t="inlineStr">
        <is>
          <t>4.4</t>
        </is>
      </c>
      <c r="C45" s="786" t="n"/>
      <c r="D45" s="786">
        <f>IF(Menu!$C$8=1,'Modelo BSPL'!A95,'Modelo BSPL'!C95)</f>
        <v/>
      </c>
      <c r="E45" s="799" t="n"/>
      <c r="F45" s="800" t="n"/>
      <c r="G45" s="801">
        <f>-IFERROR(VLOOKUP($B41,'Balance Sheet'!$A:$J,7,0),0)</f>
        <v/>
      </c>
      <c r="H45" s="801">
        <f>-IFERROR(VLOOKUP(B41,'Balance Sheet'!$A:$J,9,0),0)</f>
        <v/>
      </c>
      <c r="I45" s="800" t="n"/>
      <c r="J45" s="815" t="n"/>
      <c r="K45" s="788" t="n"/>
      <c r="L45" s="788" t="n"/>
    </row>
    <row r="46">
      <c r="B46" s="178" t="n"/>
      <c r="C46" s="178" t="n"/>
      <c r="D46" s="178" t="n"/>
      <c r="E46" s="191" t="n"/>
      <c r="F46" s="530" t="n"/>
      <c r="G46" s="555" t="n"/>
      <c r="H46" s="555" t="n"/>
      <c r="I46" s="530" t="n"/>
      <c r="J46" s="19" t="n"/>
      <c r="K46" s="19" t="n"/>
      <c r="L46" s="19" t="n"/>
    </row>
    <row r="47" ht="15" customHeight="1" thickBot="1">
      <c r="A47" s="782" t="n"/>
      <c r="B47" s="786" t="n"/>
      <c r="C47" s="806">
        <f>IF(Menu!$C$8=1,'Modelo BSPL'!A97,'Modelo BSPL'!C97)</f>
        <v/>
      </c>
      <c r="D47" s="806" t="n"/>
      <c r="E47" s="807" t="n"/>
      <c r="F47" s="808" t="n"/>
      <c r="G47" s="809">
        <f>G39+G41</f>
        <v/>
      </c>
      <c r="H47" s="809">
        <f>H39+H41</f>
        <v/>
      </c>
      <c r="I47" s="808" t="n"/>
      <c r="J47" s="788" t="n"/>
      <c r="K47" s="788" t="n"/>
      <c r="L47" s="788" t="n"/>
    </row>
    <row r="48">
      <c r="B48" s="178" t="n"/>
      <c r="C48" s="178" t="n"/>
      <c r="D48" s="178" t="n"/>
      <c r="E48" s="191" t="n"/>
      <c r="F48" s="178" t="n"/>
      <c r="G48" s="178" t="n"/>
      <c r="H48" s="551" t="n"/>
      <c r="I48" s="530" t="n"/>
      <c r="J48" s="19" t="n"/>
      <c r="K48" s="19" t="n"/>
      <c r="L48" s="19" t="n"/>
    </row>
    <row r="49">
      <c r="A49" s="782" t="n"/>
      <c r="B49" s="786" t="n"/>
      <c r="C49" s="786" t="n"/>
      <c r="D49" s="786" t="n"/>
      <c r="E49" s="799" t="n"/>
      <c r="F49" s="786" t="n"/>
      <c r="G49" s="786" t="n"/>
      <c r="H49" s="802" t="n"/>
      <c r="I49" s="794" t="n"/>
      <c r="J49" s="788" t="n"/>
      <c r="K49" s="788" t="n"/>
      <c r="L49" s="788" t="n"/>
    </row>
    <row r="50">
      <c r="B50" s="178" t="n"/>
      <c r="C50" s="178" t="n"/>
      <c r="D50" s="178" t="n"/>
      <c r="E50" s="191" t="n"/>
      <c r="F50" s="178" t="n"/>
      <c r="G50" s="178" t="n"/>
      <c r="H50" s="529" t="n"/>
      <c r="I50" s="558" t="n"/>
      <c r="J50" s="19" t="n"/>
      <c r="K50" s="19" t="n"/>
      <c r="L50" s="19" t="n"/>
    </row>
    <row r="51">
      <c r="A51" s="782" t="n"/>
      <c r="B51" s="786" t="n"/>
      <c r="C51" s="786" t="n"/>
      <c r="D51" s="786" t="n"/>
      <c r="E51" s="786" t="n"/>
      <c r="F51" s="786" t="n"/>
      <c r="G51" s="786" t="n"/>
      <c r="H51" s="816" t="n"/>
      <c r="I51" s="798" t="n"/>
      <c r="J51" s="788" t="n"/>
      <c r="K51" s="788" t="n"/>
      <c r="L51" s="788" t="n"/>
    </row>
    <row r="52">
      <c r="B52" s="178" t="n"/>
      <c r="C52" s="178" t="n"/>
      <c r="D52" s="817">
        <f>Menu!B17</f>
        <v/>
      </c>
      <c r="E52" s="543" t="n"/>
      <c r="F52" s="817">
        <f>Menu!B18</f>
        <v/>
      </c>
      <c r="I52" s="201" t="n"/>
      <c r="J52" s="19" t="n"/>
      <c r="K52" s="19" t="n"/>
      <c r="L52" s="19" t="n"/>
    </row>
    <row r="53">
      <c r="A53" s="782" t="n"/>
      <c r="B53" s="786" t="n"/>
      <c r="C53" s="786" t="n"/>
      <c r="D53" s="818">
        <f>Menu!A17</f>
        <v/>
      </c>
      <c r="E53" s="818" t="n"/>
      <c r="F53" s="818">
        <f>Menu!A18</f>
        <v/>
      </c>
      <c r="G53" s="782" t="n"/>
      <c r="H53" s="782" t="n"/>
      <c r="I53" s="798" t="n"/>
      <c r="J53" s="788" t="n"/>
      <c r="K53" s="788" t="n"/>
      <c r="L53" s="788" t="n"/>
    </row>
    <row r="54">
      <c r="B54" s="178" t="n"/>
      <c r="C54" s="178" t="n"/>
      <c r="D54" s="819">
        <f>Menu!C17</f>
        <v/>
      </c>
      <c r="E54" s="544" t="n"/>
      <c r="F54" s="819">
        <f>Menu!C18</f>
        <v/>
      </c>
      <c r="I54" s="201" t="n"/>
      <c r="J54" s="19" t="n"/>
      <c r="K54" s="19" t="n"/>
      <c r="L54" s="19" t="n"/>
    </row>
    <row r="55">
      <c r="A55" s="782" t="n"/>
      <c r="B55" s="786" t="n"/>
      <c r="C55" s="786" t="n"/>
      <c r="D55" s="786" t="n"/>
      <c r="E55" s="786" t="n"/>
      <c r="F55" s="786" t="n"/>
      <c r="G55" s="786" t="n"/>
      <c r="H55" s="820" t="n"/>
      <c r="I55" s="821" t="n"/>
      <c r="J55" s="786" t="n"/>
      <c r="K55" s="794" t="n"/>
      <c r="L55" s="786" t="n"/>
    </row>
    <row r="56">
      <c r="B56" s="178" t="n"/>
      <c r="C56" s="178" t="n"/>
      <c r="D56" s="178" t="n"/>
      <c r="E56" s="191" t="n"/>
      <c r="F56" s="178" t="n"/>
      <c r="G56" s="178" t="n"/>
      <c r="H56" s="529" t="n"/>
      <c r="I56" s="558" t="n"/>
      <c r="J56" s="560" t="n"/>
      <c r="K56" s="560" t="n"/>
      <c r="L56" s="199" t="n"/>
    </row>
    <row r="57">
      <c r="A57" s="782" t="n"/>
      <c r="B57" s="786" t="n"/>
      <c r="C57" s="786" t="n"/>
      <c r="D57" s="786" t="n"/>
      <c r="E57" s="822" t="inlineStr">
        <is>
          <t>3</t>
        </is>
      </c>
      <c r="F57" s="786" t="n"/>
      <c r="G57" s="786" t="n"/>
      <c r="H57" s="823">
        <f>IFERROR(VLOOKUP(E53,'Balance Sheet'!$A:$J,9,0),0)</f>
        <v/>
      </c>
      <c r="I57" s="794" t="n"/>
      <c r="J57" s="786" t="n"/>
      <c r="K57" s="824" t="n"/>
      <c r="L57" s="786" t="n"/>
    </row>
    <row r="58">
      <c r="B58" s="178" t="n"/>
      <c r="C58" s="178" t="n"/>
      <c r="D58" s="178" t="n"/>
      <c r="E58" s="825" t="inlineStr">
        <is>
          <t>4</t>
        </is>
      </c>
      <c r="F58" s="178" t="n"/>
      <c r="G58" s="178" t="n"/>
      <c r="H58" s="826">
        <f>-IFERROR(VLOOKUP(E54,'Balance Sheet'!$A:$J,9,0),0)</f>
        <v/>
      </c>
      <c r="I58" s="558" t="n"/>
      <c r="J58" s="199" t="n"/>
      <c r="K58" s="199" t="n"/>
      <c r="L58" s="199" t="n"/>
    </row>
    <row r="59">
      <c r="A59" s="782" t="n"/>
      <c r="B59" s="786" t="n"/>
      <c r="C59" s="786" t="n"/>
      <c r="D59" s="786" t="n"/>
      <c r="E59" s="822" t="inlineStr">
        <is>
          <t>5</t>
        </is>
      </c>
      <c r="F59" s="786" t="n"/>
      <c r="G59" s="786" t="n"/>
      <c r="H59" s="823">
        <f>IFERROR(VLOOKUP(E55,'Balance Sheet'!$A:$J,9,0),0)</f>
        <v/>
      </c>
      <c r="I59" s="794" t="n"/>
      <c r="J59" s="786" t="n"/>
      <c r="K59" s="786" t="n"/>
      <c r="L59" s="786" t="n"/>
    </row>
    <row r="60">
      <c r="E60" s="825" t="inlineStr">
        <is>
          <t>8</t>
        </is>
      </c>
      <c r="H60" s="826">
        <f>IFERROR(VLOOKUP(E56,'Balance Sheet'!$A:$J,9,0),0)</f>
        <v/>
      </c>
      <c r="I60" s="208" t="n"/>
      <c r="J60" s="208" t="n"/>
      <c r="K60" s="208" t="n"/>
    </row>
    <row r="61">
      <c r="A61" s="782" t="n"/>
      <c r="B61" s="782" t="n"/>
      <c r="C61" s="782" t="n"/>
      <c r="D61" s="782" t="n"/>
      <c r="E61" s="782" t="n"/>
      <c r="F61" s="782" t="n"/>
      <c r="G61" s="782" t="n"/>
      <c r="H61" s="782" t="n"/>
      <c r="I61" s="782" t="n"/>
      <c r="J61" s="782" t="n"/>
      <c r="K61" s="782" t="n"/>
      <c r="L61" s="782" t="n"/>
    </row>
    <row r="62">
      <c r="E62" s="827" t="inlineStr">
        <is>
          <t>Resultado</t>
        </is>
      </c>
      <c r="F62" s="209" t="n"/>
      <c r="G62" s="209" t="n"/>
      <c r="H62" s="828">
        <f>SUM(H53:H57)</f>
        <v/>
      </c>
    </row>
    <row r="63">
      <c r="A63" s="782" t="n"/>
      <c r="B63" s="782" t="n"/>
      <c r="C63" s="782" t="n"/>
      <c r="D63" s="782" t="n"/>
      <c r="E63" s="782" t="n"/>
      <c r="F63" s="782" t="n"/>
      <c r="G63" s="782" t="n"/>
      <c r="H63" s="829">
        <f>+H58-H43</f>
        <v/>
      </c>
      <c r="I63" s="782" t="n"/>
      <c r="J63" s="782" t="n"/>
      <c r="K63" s="782" t="n"/>
      <c r="L63" s="782" t="n"/>
    </row>
  </sheetData>
  <mergeCells count="8">
    <mergeCell ref="C6:H6"/>
    <mergeCell ref="F49:H49"/>
    <mergeCell ref="C5:H5"/>
    <mergeCell ref="F50:H50"/>
    <mergeCell ref="C4:H4"/>
    <mergeCell ref="C3:H3"/>
    <mergeCell ref="F48:H48"/>
    <mergeCell ref="A3:L3"/>
  </mergeCells>
  <printOptions horizontalCentered="1"/>
  <pageMargins left="0.7086614173228347" right="0.5118110236220472" top="0.5905511811023623" bottom="0.5905511811023623" header="0.1181102362204725" footer="0.1181102362204725"/>
  <pageSetup orientation="portrait" paperSize="9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codeName="Planilha5">
    <tabColor rgb="FF30B700"/>
    <outlinePr summaryBelow="1" summaryRight="1"/>
    <pageSetUpPr fitToPage="1"/>
  </sheetPr>
  <dimension ref="A3:I48"/>
  <sheetViews>
    <sheetView showGridLines="0" tabSelected="1" zoomScale="80" zoomScaleNormal="80" workbookViewId="0">
      <pane ySplit="7" topLeftCell="A8" activePane="bottomLeft" state="frozen"/>
      <selection pane="bottomLeft" activeCell="B7" sqref="B7"/>
    </sheetView>
  </sheetViews>
  <sheetFormatPr baseColWidth="10" defaultColWidth="9.1640625" defaultRowHeight="14"/>
  <cols>
    <col width="22" customWidth="1" style="13" min="1" max="1"/>
    <col width="22" customWidth="1" style="13" min="2" max="2"/>
    <col width="16" customWidth="1" style="13" min="3" max="4"/>
    <col width="16" customWidth="1" min="4" max="4"/>
    <col width="16" customWidth="1" style="13" min="5" max="5"/>
    <col width="16" customWidth="1" style="13" min="6" max="8"/>
    <col width="16" customWidth="1" min="7" max="7"/>
    <col width="16" customWidth="1" min="8" max="8"/>
    <col width="16" customWidth="1" style="13" min="9" max="9"/>
    <col width="11.33203125" bestFit="1" customWidth="1" style="13" min="10" max="10"/>
    <col width="11" bestFit="1" customWidth="1" style="13" min="11" max="11"/>
    <col width="9.1640625" customWidth="1" style="13" min="12" max="16384"/>
  </cols>
  <sheetData>
    <row r="1" ht="60" customHeight="1"/>
    <row r="2" ht="10" customHeight="1"/>
    <row r="3" ht="32" customHeight="1">
      <c r="A3" s="766" t="inlineStr">
        <is>
          <t>DEMONSTRAÇÃO DAS MUTAÇÕES DO PATRIMÔNIO LÍQUIDO (DMPL)</t>
        </is>
      </c>
    </row>
    <row r="4" ht="6" customHeight="1">
      <c r="A4" s="767" t="n"/>
      <c r="B4" s="767" t="n"/>
      <c r="C4" s="767" t="n"/>
      <c r="D4" s="767" t="n"/>
      <c r="E4" s="767" t="n"/>
      <c r="F4" s="767" t="n"/>
      <c r="G4" s="767" t="n"/>
      <c r="H4" s="767" t="n"/>
      <c r="I4" s="767" t="n"/>
    </row>
    <row r="5" ht="15" customHeight="1">
      <c r="I5" s="19" t="n"/>
    </row>
    <row r="6" ht="15" customHeight="1">
      <c r="B6" s="491">
        <f>+Menu!B2</f>
        <v/>
      </c>
      <c r="I6" s="19" t="n"/>
    </row>
    <row r="7" ht="28" customHeight="1">
      <c r="B7" s="830">
        <f>+Menu!B3</f>
        <v/>
      </c>
      <c r="I7" s="19" t="n"/>
    </row>
    <row r="8" ht="21.75" customHeight="1">
      <c r="B8" s="831">
        <f>IF(Menu!$C$8=1,Menu!B11,Menu!C11)</f>
        <v/>
      </c>
      <c r="I8" s="19" t="n"/>
    </row>
    <row r="9" hidden="1" ht="6.75" customHeight="1">
      <c r="A9" s="782" t="n"/>
      <c r="B9" s="832">
        <f>IF(Menu!$C$8=1,Menu!B10,Menu!C10)</f>
        <v/>
      </c>
      <c r="C9" s="782" t="n"/>
      <c r="D9" s="782" t="n"/>
      <c r="E9" s="782" t="n"/>
      <c r="F9" s="782" t="n"/>
      <c r="G9" s="782" t="n"/>
      <c r="H9" s="782" t="n"/>
      <c r="I9" s="788" t="n"/>
    </row>
    <row r="10" ht="15" customHeight="1">
      <c r="B10" s="831">
        <f>IF(Menu!$C$8=1,Menu!B12,Menu!C12)</f>
        <v/>
      </c>
      <c r="I10" s="19" t="n"/>
    </row>
    <row r="11" ht="5.25" customFormat="1" customHeight="1" s="19">
      <c r="A11" s="782" t="n"/>
      <c r="B11" s="833" t="n"/>
      <c r="C11" s="833" t="n"/>
      <c r="D11" s="833" t="n"/>
      <c r="E11" s="834" t="n"/>
      <c r="F11" s="833" t="n"/>
      <c r="G11" s="833" t="n"/>
      <c r="H11" s="834" t="n"/>
      <c r="I11" s="788" t="n"/>
    </row>
    <row r="12" ht="13" customFormat="1" customHeight="1" s="19" thickBot="1">
      <c r="B12" s="163" t="n"/>
      <c r="C12" s="835" t="inlineStr">
        <is>
          <t xml:space="preserve">Capital </t>
        </is>
      </c>
      <c r="F12" s="565" t="n"/>
      <c r="G12" s="565" t="n"/>
      <c r="H12" s="566" t="n"/>
      <c r="I12" s="19" t="n"/>
    </row>
    <row r="13" ht="13" customFormat="1" customHeight="1" s="19" thickTop="1">
      <c r="A13" s="782" t="n"/>
      <c r="B13" s="836" t="n"/>
      <c r="C13" s="837" t="n"/>
      <c r="D13" s="837" t="n"/>
      <c r="E13" s="837" t="n"/>
      <c r="F13" s="837" t="n"/>
      <c r="G13" s="837" t="n"/>
      <c r="H13" s="838" t="n"/>
      <c r="I13" s="788" t="n"/>
    </row>
    <row r="14" ht="12" customFormat="1" customHeight="1" s="19">
      <c r="B14" s="163" t="n"/>
      <c r="C14" s="839">
        <f>IF(Menu!C8=1,"Capital Paid","Capital Integralizado")</f>
        <v/>
      </c>
      <c r="D14" s="839">
        <f>IF(Menu!C8=1,"Capital to be Paid","Capital a Integralizar")</f>
        <v/>
      </c>
      <c r="E14" s="839" t="inlineStr">
        <is>
          <t>Total</t>
        </is>
      </c>
      <c r="F14" s="839">
        <f>IF(Menu!C8=1,"Retained Earnings","Resultado Acumulado")</f>
        <v/>
      </c>
      <c r="G14" s="839">
        <f>IF(Menu!C8=1,"Others","Outros")</f>
        <v/>
      </c>
      <c r="H14" s="839">
        <f>IF(Menu!C8=1,"Total Equity","Total Patrimônio")</f>
        <v/>
      </c>
      <c r="I14" s="19" t="n"/>
    </row>
    <row r="15" ht="12" customFormat="1" customHeight="1" s="19">
      <c r="A15" s="782" t="n"/>
      <c r="B15" s="840" t="n"/>
      <c r="C15" s="841" t="n"/>
      <c r="D15" s="841" t="n"/>
      <c r="E15" s="841" t="n"/>
      <c r="F15" s="841" t="n"/>
      <c r="G15" s="841" t="n"/>
      <c r="H15" s="842" t="n"/>
      <c r="I15" s="782" t="n"/>
    </row>
    <row r="16" ht="12" customFormat="1" customHeight="1" s="19">
      <c r="B16" s="843" t="inlineStr">
        <is>
          <t>Saldos em 31 de dezembro de 2.023</t>
        </is>
      </c>
      <c r="C16" s="844" t="n">
        <v>10000</v>
      </c>
      <c r="D16" s="844" t="n">
        <v>-10000</v>
      </c>
      <c r="E16" s="845" t="n">
        <v>0</v>
      </c>
      <c r="F16" s="845" t="n">
        <v>0</v>
      </c>
      <c r="G16" s="845" t="n">
        <v>0</v>
      </c>
      <c r="H16" s="845" t="n">
        <v>0</v>
      </c>
    </row>
    <row r="17" ht="12" customFormat="1" customHeight="1" s="19">
      <c r="A17" s="782" t="n"/>
      <c r="B17" s="782" t="n"/>
      <c r="C17" s="782" t="n"/>
      <c r="D17" s="782" t="n"/>
      <c r="E17" s="782" t="n"/>
      <c r="F17" s="782" t="n"/>
      <c r="G17" s="782" t="n"/>
      <c r="H17" s="782" t="n"/>
      <c r="I17" s="782" t="n"/>
    </row>
    <row r="18" ht="15" customFormat="1" customHeight="1" s="19">
      <c r="B18" s="846">
        <f>IF(Menu!$C$8=1,"Capital Increase","Aumento de Capital")</f>
        <v/>
      </c>
      <c r="C18" s="569" t="n"/>
      <c r="D18" s="569" t="n"/>
      <c r="E18" s="805" t="n">
        <v>0</v>
      </c>
      <c r="F18" s="569" t="n"/>
      <c r="G18" s="569" t="n"/>
      <c r="H18" s="845">
        <f>SUM(C14:G14)</f>
        <v/>
      </c>
    </row>
    <row r="19" ht="13" customFormat="1" customHeight="1" s="19" thickBot="1">
      <c r="A19" s="782" t="n"/>
      <c r="B19" s="847">
        <f>IF(Menu!$C$8=1,"Current Year Result","Resultado do Exercício")</f>
        <v/>
      </c>
      <c r="C19" s="848" t="n"/>
      <c r="D19" s="848" t="n"/>
      <c r="E19" s="809" t="n">
        <v>0</v>
      </c>
      <c r="F19" s="848" t="n"/>
      <c r="G19" s="848" t="n"/>
      <c r="H19" s="849">
        <f>SUM(C15:G15)</f>
        <v/>
      </c>
      <c r="I19" s="782" t="n"/>
    </row>
    <row r="20" ht="13" customFormat="1" customHeight="1" s="19" thickTop="1">
      <c r="B20" s="846">
        <f>IF(Menu!$C$8=1,"Dividends Distributed","Dividendos Distribuídos")</f>
        <v/>
      </c>
      <c r="C20" s="569" t="n"/>
      <c r="D20" s="569" t="n"/>
      <c r="E20" s="805" t="n">
        <v>0</v>
      </c>
      <c r="F20" s="569" t="n"/>
      <c r="G20" s="569" t="n"/>
      <c r="H20" s="845">
        <f>SUM(C16:G16)</f>
        <v/>
      </c>
    </row>
    <row r="21" ht="12" customFormat="1" customHeight="1" s="19">
      <c r="A21" s="782" t="n"/>
      <c r="B21" s="847">
        <f>IF(AND(F17&gt;0,Menu!$C$8=1),"Current Year Profit",IF(AND(F17&gt;0,Menu!$C$8=2),"Lucros do Exercício",IF(AND(F17&lt;0,Menu!$C$8=1),"Current Year Losses","Prejuízos do Exercício")))</f>
        <v/>
      </c>
      <c r="C21" s="848" t="n"/>
      <c r="D21" s="848" t="n"/>
      <c r="E21" s="809" t="n">
        <v>0</v>
      </c>
      <c r="F21" s="850" t="n">
        <v>87189.81</v>
      </c>
      <c r="G21" s="848" t="n"/>
      <c r="H21" s="849">
        <f>SUM(C17:G17)</f>
        <v/>
      </c>
      <c r="I21" s="782" t="n"/>
    </row>
    <row r="22" ht="12" customFormat="1" customHeight="1" s="19">
      <c r="B22" s="172" t="n"/>
      <c r="C22" s="573" t="n"/>
      <c r="D22" s="573" t="n"/>
      <c r="E22" s="571" t="n"/>
      <c r="F22" s="573" t="n"/>
      <c r="G22" s="573" t="n"/>
      <c r="H22" s="571" t="n"/>
    </row>
    <row r="23" ht="12" customFormat="1" customHeight="1" s="19">
      <c r="A23" s="782" t="n"/>
      <c r="B23" s="851" t="inlineStr">
        <is>
          <t>Saldos em 31 de dezembro de 2.024</t>
        </is>
      </c>
      <c r="C23" s="849">
        <f>SUM(C12:C18)</f>
        <v/>
      </c>
      <c r="D23" s="849">
        <f>SUM(D12:D18)</f>
        <v/>
      </c>
      <c r="E23" s="849">
        <f>SUM(E12:E18)</f>
        <v/>
      </c>
      <c r="F23" s="849">
        <f>SUM(F12:F18)</f>
        <v/>
      </c>
      <c r="G23" s="849">
        <f>SUM(G12:G18)</f>
        <v/>
      </c>
      <c r="H23" s="849">
        <f>SUM(H12:H18)</f>
        <v/>
      </c>
      <c r="I23" s="782" t="n"/>
    </row>
    <row r="24" ht="12" customFormat="1" customHeight="1" s="19"/>
    <row r="25" ht="12" customFormat="1" customHeight="1" s="19">
      <c r="A25" s="782" t="n"/>
      <c r="B25" s="847">
        <f>IF(Menu!$C$8=1,"Capital Increase","Aumento de Capital")</f>
        <v/>
      </c>
      <c r="C25" s="848" t="n"/>
      <c r="D25" s="848" t="n"/>
      <c r="E25" s="809" t="n">
        <v>0</v>
      </c>
      <c r="F25" s="848" t="n"/>
      <c r="G25" s="848" t="n"/>
      <c r="H25" s="849">
        <f>SUM(C21:G21)</f>
        <v/>
      </c>
      <c r="I25" s="782" t="n"/>
    </row>
    <row r="26" ht="15" customFormat="1" customHeight="1" s="19">
      <c r="B26" s="846" t="inlineStr">
        <is>
          <t>Ajustes de Exercecicios anteriores</t>
        </is>
      </c>
      <c r="C26" s="569" t="n"/>
      <c r="D26" s="569" t="n"/>
      <c r="E26" s="805" t="n">
        <v>0</v>
      </c>
      <c r="G26" s="852" t="n">
        <v>-85232.73</v>
      </c>
      <c r="H26" s="845">
        <f>SUM(C22:G22)</f>
        <v/>
      </c>
    </row>
    <row r="27" ht="13" customFormat="1" customHeight="1" s="19" thickBot="1">
      <c r="A27" s="782" t="n"/>
      <c r="B27" s="847">
        <f>IF(Menu!$C$8=1,"Current Year Result","Resultado do Exercício")</f>
        <v/>
      </c>
      <c r="C27" s="848" t="n"/>
      <c r="D27" s="848" t="n"/>
      <c r="E27" s="809" t="n">
        <v>0</v>
      </c>
      <c r="F27" s="848" t="n"/>
      <c r="G27" s="848" t="n"/>
      <c r="H27" s="849">
        <f>SUM(C23:G23)</f>
        <v/>
      </c>
      <c r="I27" s="782" t="n"/>
    </row>
    <row r="28" ht="13" customFormat="1" customHeight="1" s="19" thickTop="1">
      <c r="B28" s="846">
        <f>IF(Menu!$C$8=1,"Dividends Distributed","Dividendos Distribuídos")</f>
        <v/>
      </c>
      <c r="C28" s="569" t="n"/>
      <c r="D28" s="569" t="n"/>
      <c r="E28" s="805" t="n">
        <v>0</v>
      </c>
      <c r="F28" s="569" t="n"/>
      <c r="G28" s="569" t="n"/>
      <c r="H28" s="845">
        <f>SUM(C24:G24)</f>
        <v/>
      </c>
    </row>
    <row r="29" ht="12" customFormat="1" customHeight="1" s="19">
      <c r="A29" s="782" t="n"/>
      <c r="B29" s="847">
        <f>IF(AND(F25&gt;0,Menu!$C$8=1),"Current Year Profit",IF(AND(F25&gt;0,Menu!$C$8=2),"Lucros do Exercício",IF(AND(F25&lt;0,Menu!$C$8=1),"Current Year Losses","Prejuízos do Exercício")))</f>
        <v/>
      </c>
      <c r="C29" s="848" t="n"/>
      <c r="D29" s="848" t="n"/>
      <c r="E29" s="809" t="n">
        <v>0</v>
      </c>
      <c r="F29" s="850" t="n">
        <v>203688.75</v>
      </c>
      <c r="G29" s="848" t="n"/>
      <c r="H29" s="849">
        <f>SUM(C25:G25)</f>
        <v/>
      </c>
      <c r="I29" s="782" t="n"/>
    </row>
    <row r="30" ht="12" customFormat="1" customHeight="1" s="19">
      <c r="B30" s="172" t="n"/>
      <c r="C30" s="573" t="n"/>
      <c r="D30" s="573" t="n"/>
      <c r="E30" s="571" t="n"/>
      <c r="F30" s="573" t="n"/>
      <c r="G30" s="573" t="n"/>
      <c r="H30" s="571" t="n"/>
    </row>
    <row r="31" ht="12" customFormat="1" customHeight="1" s="19">
      <c r="A31" s="782" t="n"/>
      <c r="B31" s="851" t="inlineStr">
        <is>
          <t>Saldos em 31 de dezembro de 2.025</t>
        </is>
      </c>
      <c r="C31" s="849">
        <f>SUM(C19:C26)</f>
        <v/>
      </c>
      <c r="D31" s="849">
        <f>SUM(D19:D26)</f>
        <v/>
      </c>
      <c r="E31" s="849">
        <f>SUM(E19:E26)</f>
        <v/>
      </c>
      <c r="F31" s="849">
        <f>SUM(F19:F26)</f>
        <v/>
      </c>
      <c r="G31" s="849">
        <f>SUM(G19:G26)</f>
        <v/>
      </c>
      <c r="H31" s="849">
        <f>SUM(H19:H26)</f>
        <v/>
      </c>
      <c r="I31" s="782" t="n"/>
    </row>
    <row r="32" ht="12" customFormat="1" customHeight="1" s="19"/>
    <row r="33" ht="12" customFormat="1" customHeight="1" s="19">
      <c r="A33" s="782" t="n"/>
      <c r="B33" s="847">
        <f>IF(Menu!$C$8=1,"Capital Increase","Aumento de Capital")</f>
        <v/>
      </c>
      <c r="C33" s="848" t="n"/>
      <c r="D33" s="848" t="n"/>
      <c r="E33" s="809" t="n">
        <v>0</v>
      </c>
      <c r="F33" s="848" t="n"/>
      <c r="G33" s="848" t="n"/>
      <c r="H33" s="849">
        <f>SUM(C29:G29)</f>
        <v/>
      </c>
      <c r="I33" s="782" t="n"/>
    </row>
    <row r="34" ht="12" customFormat="1" customHeight="1" s="19">
      <c r="B34" s="846" t="inlineStr">
        <is>
          <t>Ajustes de Exercecicios anteriores</t>
        </is>
      </c>
      <c r="C34" s="569" t="n"/>
      <c r="D34" s="569" t="n"/>
      <c r="E34" s="805" t="n">
        <v>0</v>
      </c>
      <c r="F34" s="852" t="n">
        <v>2307.75</v>
      </c>
      <c r="G34" s="569" t="n"/>
      <c r="H34" s="845">
        <f>SUM(C30:G30)</f>
        <v/>
      </c>
    </row>
    <row r="35" ht="15" customFormat="1" customHeight="1" s="19">
      <c r="A35" s="782" t="n"/>
      <c r="B35" s="847">
        <f>IF(Menu!$C$8=1,"Current Year Result","Resultado do Exercício")</f>
        <v/>
      </c>
      <c r="C35" s="848" t="n"/>
      <c r="D35" s="848" t="n"/>
      <c r="E35" s="809" t="n">
        <v>0</v>
      </c>
      <c r="F35" s="853">
        <f>'Income Statement'!H43</f>
        <v/>
      </c>
      <c r="G35" s="848" t="n"/>
      <c r="H35" s="849">
        <f>SUM(C31:G31)</f>
        <v/>
      </c>
      <c r="I35" s="782" t="n"/>
    </row>
    <row r="36" ht="13" customFormat="1" customHeight="1" s="19" thickBot="1">
      <c r="B36" s="846">
        <f>IF(Menu!$C$8=1,"Dividends Distributed","Dividendos Distribuídos")</f>
        <v/>
      </c>
      <c r="C36" s="569" t="n"/>
      <c r="D36" s="569" t="n"/>
      <c r="E36" s="805" t="n">
        <v>0</v>
      </c>
      <c r="F36" s="569" t="n"/>
      <c r="G36" s="569" t="n"/>
      <c r="H36" s="845">
        <f>SUM(C32:G32)</f>
        <v/>
      </c>
    </row>
    <row r="37" ht="13" customFormat="1" customHeight="1" s="19" thickTop="1">
      <c r="A37" s="782" t="n"/>
      <c r="B37" s="847">
        <f>IF(AND(F33&gt;0,Menu!$C$8=1),"Current Year Profit",IF(AND(F33&gt;0,Menu!$C$8=2),"Lucros do Exercício",IF(AND(F33&lt;0,Menu!$C$8=1),"Current Year Losses","Prejuízos do Exercício")))</f>
        <v/>
      </c>
      <c r="C37" s="848" t="n"/>
      <c r="D37" s="848" t="n"/>
      <c r="E37" s="809" t="n">
        <v>0</v>
      </c>
      <c r="F37" s="854" t="n"/>
      <c r="G37" s="848" t="n"/>
      <c r="H37" s="849">
        <f>SUM(C33:G33)</f>
        <v/>
      </c>
      <c r="I37" s="782" t="n"/>
    </row>
    <row r="38" ht="12" customFormat="1" customHeight="1" s="19">
      <c r="B38" s="855" t="inlineStr">
        <is>
          <t>Dividendos a Pagar em 2026</t>
        </is>
      </c>
      <c r="C38" s="569" t="n"/>
      <c r="D38" s="569" t="n"/>
      <c r="E38" s="805" t="n">
        <v>0</v>
      </c>
      <c r="F38" s="852" t="n">
        <v>-205645.83</v>
      </c>
      <c r="G38" s="569" t="n"/>
      <c r="H38" s="845">
        <f>SUM(C34:G34)</f>
        <v/>
      </c>
    </row>
    <row r="39" ht="12" customFormat="1" customHeight="1" s="19">
      <c r="A39" s="782" t="n"/>
      <c r="B39" s="856" t="n"/>
      <c r="C39" s="857" t="n"/>
      <c r="D39" s="857" t="n"/>
      <c r="E39" s="849" t="n"/>
      <c r="F39" s="857" t="n"/>
      <c r="G39" s="857" t="n"/>
      <c r="H39" s="849" t="n"/>
      <c r="I39" s="782" t="n"/>
    </row>
    <row r="40" ht="12" customFormat="1" customHeight="1" s="19">
      <c r="B40" s="843" t="inlineStr">
        <is>
          <t>Saldos em 2026</t>
        </is>
      </c>
      <c r="C40" s="845">
        <f>SUM(C27:C35)</f>
        <v/>
      </c>
      <c r="D40" s="845">
        <f>SUM(D27:D35)</f>
        <v/>
      </c>
      <c r="E40" s="845">
        <f>SUM(E27:E35)</f>
        <v/>
      </c>
      <c r="F40" s="845">
        <f>SUM(F27:F35)</f>
        <v/>
      </c>
      <c r="G40" s="845">
        <f>SUM(G27:G35)</f>
        <v/>
      </c>
      <c r="H40" s="845">
        <f>SUM(H27:H35)</f>
        <v/>
      </c>
      <c r="I40" s="858">
        <f>H36-'Financial Statement'!G61</f>
        <v/>
      </c>
    </row>
    <row r="41" ht="13" customFormat="1" customHeight="1" s="19" thickBot="1">
      <c r="A41" s="782" t="n"/>
      <c r="B41" s="782" t="n"/>
      <c r="C41" s="782" t="n"/>
      <c r="D41" s="782" t="n"/>
      <c r="E41" s="782" t="n"/>
      <c r="F41" s="782" t="n"/>
      <c r="G41" s="782" t="n"/>
      <c r="H41" s="782" t="n"/>
      <c r="I41" s="782" t="n"/>
    </row>
    <row r="42"/>
    <row r="43">
      <c r="A43" s="782" t="n"/>
      <c r="B43" s="782" t="n"/>
      <c r="C43" s="782" t="n"/>
      <c r="D43" s="782" t="n"/>
      <c r="E43" s="782" t="n"/>
      <c r="F43" s="782" t="n"/>
      <c r="G43" s="782" t="n"/>
      <c r="H43" s="782" t="n"/>
      <c r="I43" s="782" t="n"/>
    </row>
    <row r="44"/>
    <row r="45">
      <c r="A45" s="782" t="n"/>
      <c r="B45" s="782" t="n"/>
      <c r="C45" s="782" t="n"/>
      <c r="D45" s="799" t="n"/>
      <c r="E45" s="782" t="n"/>
      <c r="F45" s="782" t="n"/>
      <c r="G45" s="786" t="n"/>
      <c r="H45" s="816" t="n"/>
      <c r="I45" s="782" t="n"/>
    </row>
    <row r="46">
      <c r="D46" s="817">
        <f>'Financial Statement'!D68</f>
        <v/>
      </c>
      <c r="G46" s="817">
        <f>+Menu!B18</f>
        <v/>
      </c>
    </row>
    <row r="47">
      <c r="A47" s="782" t="n"/>
      <c r="B47" s="782" t="n"/>
      <c r="C47" s="782" t="n"/>
      <c r="D47" s="818">
        <f>'Financial Statement'!D69</f>
        <v/>
      </c>
      <c r="E47" s="782" t="n"/>
      <c r="F47" s="782" t="n"/>
      <c r="G47" s="818" t="inlineStr">
        <is>
          <t>Contador</t>
        </is>
      </c>
      <c r="H47" s="782" t="n"/>
      <c r="I47" s="782" t="n"/>
    </row>
    <row r="48">
      <c r="D48" s="819">
        <f>'Financial Statement'!D70</f>
        <v/>
      </c>
      <c r="G48" s="819">
        <f>+Menu!C18</f>
        <v/>
      </c>
    </row>
  </sheetData>
  <mergeCells count="14">
    <mergeCell ref="G43:H43"/>
    <mergeCell ref="D42:E42"/>
    <mergeCell ref="B4:H4"/>
    <mergeCell ref="D43:E43"/>
    <mergeCell ref="G42:H42"/>
    <mergeCell ref="C8:E8"/>
    <mergeCell ref="B6:H6"/>
    <mergeCell ref="B2:H2"/>
    <mergeCell ref="G44:H44"/>
    <mergeCell ref="A3:I3"/>
    <mergeCell ref="D41:E41"/>
    <mergeCell ref="B3:H3"/>
    <mergeCell ref="B5:H5"/>
    <mergeCell ref="D44:E44"/>
  </mergeCells>
  <printOptions horizontalCentered="1"/>
  <pageMargins left="0.3937007874015748" right="0.3937007874015748" top="0.3937007874015748" bottom="0.3937007874015748" header="0.1968503937007874" footer="0.1181102362204725"/>
  <pageSetup orientation="landscape" paperSize="9" scale="72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codeName="Planilha1">
    <tabColor rgb="FF30B700"/>
    <outlinePr summaryBelow="1" summaryRight="1"/>
    <pageSetUpPr/>
  </sheetPr>
  <dimension ref="A2:C21"/>
  <sheetViews>
    <sheetView showGridLines="0" zoomScale="80" zoomScaleNormal="80" workbookViewId="0">
      <selection activeCell="B13" sqref="B13"/>
    </sheetView>
  </sheetViews>
  <sheetFormatPr baseColWidth="10" defaultColWidth="9.1640625" defaultRowHeight="14"/>
  <cols>
    <col width="24.83203125" customWidth="1" style="13" min="1" max="1"/>
    <col width="91.5" customWidth="1" style="13" min="2" max="2"/>
    <col width="58.1640625" bestFit="1" customWidth="1" style="13" min="3" max="3"/>
    <col width="9.1640625" customWidth="1" style="13" min="4" max="16384"/>
  </cols>
  <sheetData>
    <row r="2" ht="25" customHeight="1">
      <c r="A2" s="19" t="inlineStr">
        <is>
          <t>Nome da Empresa</t>
        </is>
      </c>
      <c r="B2" s="217" t="inlineStr">
        <is>
          <t>[Nome da Empresa]</t>
        </is>
      </c>
      <c r="C2" s="20" t="n"/>
    </row>
    <row r="3">
      <c r="A3" s="19" t="inlineStr">
        <is>
          <t xml:space="preserve">CNPJ: </t>
        </is>
      </c>
      <c r="B3" s="218" t="inlineStr">
        <is>
          <t>41.653.709/0001-73</t>
        </is>
      </c>
      <c r="C3" s="21" t="n"/>
    </row>
    <row r="4">
      <c r="A4" s="19" t="inlineStr">
        <is>
          <t>Regime de Tributação</t>
        </is>
      </c>
      <c r="B4" s="218" t="inlineStr">
        <is>
          <t>Lucro Real</t>
        </is>
      </c>
      <c r="C4" s="21" t="n"/>
    </row>
    <row r="5">
      <c r="A5" s="19" t="inlineStr">
        <is>
          <t>Código TOTVS</t>
        </is>
      </c>
      <c r="B5" s="218" t="n">
        <v>1</v>
      </c>
      <c r="C5" s="21" t="n"/>
    </row>
    <row r="6">
      <c r="A6" s="19" t="inlineStr">
        <is>
          <t>Ano</t>
        </is>
      </c>
      <c r="B6" s="515" t="n">
        <v>2026</v>
      </c>
      <c r="C6" s="21" t="n"/>
    </row>
    <row r="7">
      <c r="A7" s="19" t="inlineStr">
        <is>
          <t>Último dia do período</t>
        </is>
      </c>
      <c r="B7" s="516" t="n">
        <v>46053</v>
      </c>
    </row>
    <row r="8" ht="15" customHeight="1">
      <c r="A8" s="19" t="inlineStr">
        <is>
          <t>Idioma</t>
        </is>
      </c>
      <c r="B8" s="221" t="inlineStr">
        <is>
          <t>1 - Inglês / 2 - Português (se for em Inglês, emitir BALANCETE EM INGLÊS)</t>
        </is>
      </c>
      <c r="C8" s="517" t="n">
        <v>2</v>
      </c>
    </row>
    <row r="9">
      <c r="A9" s="19" t="inlineStr">
        <is>
          <t>Período</t>
        </is>
      </c>
      <c r="B9" s="218" t="inlineStr">
        <is>
          <t>Period from January 1st to January 31th, 2.026</t>
        </is>
      </c>
      <c r="C9" s="218" t="inlineStr">
        <is>
          <t>Período de 1 de janeiro a 31 de Janeiro de 2.026</t>
        </is>
      </c>
    </row>
    <row r="10">
      <c r="A10" s="19" t="inlineStr">
        <is>
          <t>DMPL Período</t>
        </is>
      </c>
      <c r="B10" s="218" t="inlineStr">
        <is>
          <t>Period ended as of January 31th, 2.026</t>
        </is>
      </c>
      <c r="C10" s="218" t="inlineStr">
        <is>
          <t>Período findo em 31 de Janeiro de 2.026</t>
        </is>
      </c>
    </row>
    <row r="11">
      <c r="A11" s="19" t="inlineStr">
        <is>
          <t>DMPL Nome</t>
        </is>
      </c>
      <c r="B11" s="218" t="inlineStr">
        <is>
          <t>STATEMENT OF CHANGES ON THE STOCKHOLDERS &amp; EQUITY</t>
        </is>
      </c>
      <c r="C11" s="218" t="inlineStr">
        <is>
          <t>DEMONSTRAÇÃO DA MUTAÇÃO DO PATRIMÔNIO LÍQUIDO</t>
        </is>
      </c>
    </row>
    <row r="12">
      <c r="A12" s="19" t="inlineStr">
        <is>
          <t>Moeda</t>
        </is>
      </c>
      <c r="B12" s="218" t="inlineStr">
        <is>
          <t>In Reais</t>
        </is>
      </c>
      <c r="C12" s="218" t="inlineStr">
        <is>
          <t>Em Reais</t>
        </is>
      </c>
    </row>
    <row r="14">
      <c r="A14" s="19" t="inlineStr">
        <is>
          <t>Prepared by:</t>
        </is>
      </c>
      <c r="B14" s="218" t="inlineStr">
        <is>
          <t>Juliane Mattos</t>
        </is>
      </c>
    </row>
    <row r="15">
      <c r="A15" s="19" t="inlineStr">
        <is>
          <t>Revised by:</t>
        </is>
      </c>
      <c r="B15" s="218" t="inlineStr">
        <is>
          <t>Matheus Correia</t>
        </is>
      </c>
    </row>
    <row r="16">
      <c r="A16" s="19" t="n"/>
    </row>
    <row r="17">
      <c r="A17" s="19" t="inlineStr">
        <is>
          <t>Administrador</t>
        </is>
      </c>
      <c r="B17" s="218" t="inlineStr">
        <is>
          <t>Daniel Silva Moreira</t>
        </is>
      </c>
      <c r="C17" s="218" t="inlineStr">
        <is>
          <t>CPF: 310.278.238-82</t>
        </is>
      </c>
    </row>
    <row r="18">
      <c r="A18" s="19" t="inlineStr">
        <is>
          <t>Contador</t>
        </is>
      </c>
      <c r="B18" s="218" t="inlineStr">
        <is>
          <t>Décio Gonlin Ng Deep</t>
        </is>
      </c>
      <c r="C18" s="218" t="inlineStr">
        <is>
          <t>CRC: 1SP173.435/O</t>
        </is>
      </c>
    </row>
    <row r="20" ht="15" customHeight="1">
      <c r="A20" s="22" t="inlineStr">
        <is>
          <t>Atenção : Colocar balancete em excel - Totvs (Relatórios/Específicos/Balancete x Excel)</t>
        </is>
      </c>
    </row>
    <row r="21">
      <c r="A21" s="19" t="inlineStr">
        <is>
          <t>Favor ao imprimir, suprimir linhas e colar como "Valores"</t>
        </is>
      </c>
    </row>
  </sheetData>
  <pageMargins left="0.511811024" right="0.511811024" top="0.787401575" bottom="0.787401575" header="0.31496062" footer="0.31496062"/>
  <pageSetup orientation="portrait" paperSize="9" horizontalDpi="360" verticalDpi="360"/>
</worksheet>
</file>

<file path=xl/worksheets/sheet5.xml><?xml version="1.0" encoding="utf-8"?>
<worksheet xmlns="http://schemas.openxmlformats.org/spreadsheetml/2006/main">
  <sheetPr codeName="Planilha7">
    <tabColor rgb="FF00B050"/>
    <outlinePr summaryBelow="1" summaryRight="1"/>
    <pageSetUpPr/>
  </sheetPr>
  <dimension ref="A1:C97"/>
  <sheetViews>
    <sheetView showGridLines="0" zoomScale="80" zoomScaleNormal="80" workbookViewId="0">
      <selection activeCell="B2" sqref="B2"/>
    </sheetView>
  </sheetViews>
  <sheetFormatPr baseColWidth="10" defaultColWidth="8.83203125" defaultRowHeight="15"/>
  <cols>
    <col width="39" bestFit="1" customWidth="1" min="1" max="1"/>
    <col width="4.33203125" customWidth="1" min="2" max="2"/>
    <col width="39.33203125" bestFit="1" customWidth="1" min="3" max="3"/>
  </cols>
  <sheetData>
    <row r="1">
      <c r="A1" s="8" t="inlineStr">
        <is>
          <t>Financial Statement</t>
        </is>
      </c>
      <c r="B1" s="8" t="n"/>
      <c r="C1" s="8" t="inlineStr">
        <is>
          <t>Balanço Patrimonial</t>
        </is>
      </c>
    </row>
    <row r="2">
      <c r="A2" s="8" t="n"/>
      <c r="B2" s="8" t="n"/>
      <c r="C2" s="8" t="n"/>
    </row>
    <row r="3" ht="16" customHeight="1">
      <c r="A3" s="1" t="inlineStr">
        <is>
          <t>Assets</t>
        </is>
      </c>
      <c r="B3" s="2" t="n"/>
      <c r="C3" s="1" t="inlineStr">
        <is>
          <t>Ativo</t>
        </is>
      </c>
    </row>
    <row r="4">
      <c r="A4" s="3" t="inlineStr">
        <is>
          <t>Current Assets</t>
        </is>
      </c>
      <c r="B4" s="2" t="n"/>
      <c r="C4" s="3" t="inlineStr">
        <is>
          <t>Circulante</t>
        </is>
      </c>
    </row>
    <row r="5">
      <c r="A5" s="2" t="inlineStr">
        <is>
          <t>Cash</t>
        </is>
      </c>
      <c r="B5" s="2" t="n"/>
      <c r="C5" s="2" t="inlineStr">
        <is>
          <t>Caixa</t>
        </is>
      </c>
    </row>
    <row r="6">
      <c r="A6" s="2" t="inlineStr">
        <is>
          <t>Banks</t>
        </is>
      </c>
      <c r="B6" s="2" t="n"/>
      <c r="C6" s="2" t="inlineStr">
        <is>
          <t>Bancos</t>
        </is>
      </c>
    </row>
    <row r="7">
      <c r="A7" s="2" t="inlineStr">
        <is>
          <t>Financial Applications</t>
        </is>
      </c>
      <c r="B7" s="2" t="n"/>
      <c r="C7" s="2" t="inlineStr">
        <is>
          <t>Aplicações Financeiras</t>
        </is>
      </c>
    </row>
    <row r="8">
      <c r="A8" s="2" t="inlineStr">
        <is>
          <t>Customers to receive</t>
        </is>
      </c>
      <c r="B8" s="2" t="n"/>
      <c r="C8" s="2" t="inlineStr">
        <is>
          <t>Clientes a Receber</t>
        </is>
      </c>
    </row>
    <row r="9">
      <c r="A9" s="2" t="inlineStr">
        <is>
          <t>Taxes recoverable</t>
        </is>
      </c>
      <c r="B9" s="2" t="n"/>
      <c r="C9" s="2" t="inlineStr">
        <is>
          <t>Impostos a Recuperar</t>
        </is>
      </c>
    </row>
    <row r="10">
      <c r="A10" s="2" t="inlineStr">
        <is>
          <t>Other Credits</t>
        </is>
      </c>
      <c r="B10" s="2" t="n"/>
      <c r="C10" s="2" t="inlineStr">
        <is>
          <t>Outros Créditos</t>
        </is>
      </c>
    </row>
    <row r="11">
      <c r="A11" s="2" t="inlineStr">
        <is>
          <t>Inventory</t>
        </is>
      </c>
      <c r="B11" s="2" t="n"/>
      <c r="C11" s="2" t="inlineStr">
        <is>
          <t>Estoques</t>
        </is>
      </c>
    </row>
    <row r="12">
      <c r="A12" s="2" t="inlineStr">
        <is>
          <t>Prepaid Expenses</t>
        </is>
      </c>
      <c r="B12" s="2" t="n"/>
      <c r="C12" s="2" t="inlineStr">
        <is>
          <t>Despesas Antecipadas</t>
        </is>
      </c>
    </row>
    <row r="13">
      <c r="A13" s="2" t="inlineStr">
        <is>
          <t>Other Credits</t>
        </is>
      </c>
      <c r="B13" s="2" t="n"/>
      <c r="C13" s="2" t="inlineStr">
        <is>
          <t>Distribuição de Dividendos</t>
        </is>
      </c>
    </row>
    <row r="14">
      <c r="A14" s="2" t="n"/>
      <c r="B14" s="2" t="n"/>
      <c r="C14" s="2" t="n"/>
    </row>
    <row r="15" ht="16" customHeight="1" thickBot="1">
      <c r="A15" s="4" t="inlineStr">
        <is>
          <t>Total Current Assets</t>
        </is>
      </c>
      <c r="B15" s="5" t="n"/>
      <c r="C15" s="4" t="inlineStr">
        <is>
          <t>Total Circulante</t>
        </is>
      </c>
    </row>
    <row r="16">
      <c r="A16" s="2" t="n"/>
      <c r="B16" s="2" t="n"/>
      <c r="C16" s="2" t="n"/>
    </row>
    <row r="17">
      <c r="A17" s="3" t="inlineStr">
        <is>
          <t>Non Current Assets</t>
        </is>
      </c>
      <c r="B17" s="2" t="n"/>
      <c r="C17" s="3" t="inlineStr">
        <is>
          <t>Não Circulante</t>
        </is>
      </c>
    </row>
    <row r="18">
      <c r="A18" s="2" t="inlineStr">
        <is>
          <t>Intercompany Loans</t>
        </is>
      </c>
      <c r="B18" s="2" t="n"/>
      <c r="C18" s="2" t="inlineStr">
        <is>
          <t>Empréstimos</t>
        </is>
      </c>
    </row>
    <row r="19">
      <c r="A19" s="2" t="n"/>
      <c r="B19" s="2" t="n"/>
      <c r="C19" s="2" t="inlineStr">
        <is>
          <t>Participações em Controladas</t>
        </is>
      </c>
    </row>
    <row r="20">
      <c r="A20" s="2" t="n"/>
      <c r="B20" s="2" t="n"/>
      <c r="C20" s="2" t="n"/>
    </row>
    <row r="21" ht="16" customHeight="1" thickBot="1">
      <c r="A21" s="4" t="inlineStr">
        <is>
          <t>Total Non Current Assets</t>
        </is>
      </c>
      <c r="B21" s="5" t="n"/>
      <c r="C21" s="4" t="inlineStr">
        <is>
          <t>Total Não Circulante</t>
        </is>
      </c>
    </row>
    <row r="22">
      <c r="A22" s="2" t="n"/>
      <c r="B22" s="2" t="n"/>
      <c r="C22" s="2" t="n"/>
    </row>
    <row r="23">
      <c r="A23" s="3" t="inlineStr">
        <is>
          <t>Fixed Assets</t>
        </is>
      </c>
      <c r="B23" s="2" t="n"/>
      <c r="C23" s="3" t="inlineStr">
        <is>
          <t>Imobilizado</t>
        </is>
      </c>
    </row>
    <row r="24">
      <c r="A24" s="2" t="inlineStr">
        <is>
          <t>Acquisition Costs</t>
        </is>
      </c>
      <c r="B24" s="2" t="n"/>
      <c r="C24" s="2" t="inlineStr">
        <is>
          <t>Custo Aquisição</t>
        </is>
      </c>
    </row>
    <row r="25">
      <c r="A25" s="2" t="inlineStr">
        <is>
          <t>Depreciation/Amortization</t>
        </is>
      </c>
      <c r="B25" s="2" t="n"/>
      <c r="C25" s="2" t="inlineStr">
        <is>
          <t>Depreciação/Amortização</t>
        </is>
      </c>
    </row>
    <row r="26">
      <c r="A26" s="2" t="n"/>
      <c r="B26" s="2" t="n"/>
      <c r="C26" s="2" t="n"/>
    </row>
    <row r="27" ht="16" customHeight="1" thickBot="1">
      <c r="A27" s="4" t="inlineStr">
        <is>
          <t>Total Fixed Assets</t>
        </is>
      </c>
      <c r="B27" s="5" t="n"/>
      <c r="C27" s="4" t="inlineStr">
        <is>
          <t>Total Imobilizado</t>
        </is>
      </c>
    </row>
    <row r="28" ht="16" customHeight="1" thickBot="1">
      <c r="A28" s="2" t="n"/>
      <c r="B28" s="2" t="n"/>
      <c r="C28" s="2" t="n"/>
    </row>
    <row r="29" ht="16" customHeight="1" thickBot="1">
      <c r="A29" s="6" t="inlineStr">
        <is>
          <t>Total Assets</t>
        </is>
      </c>
      <c r="B29" s="5" t="n"/>
      <c r="C29" s="6" t="inlineStr">
        <is>
          <t>Total do Ativo</t>
        </is>
      </c>
    </row>
    <row r="30">
      <c r="A30" s="2" t="n"/>
      <c r="B30" s="2" t="n"/>
      <c r="C30" s="2" t="n"/>
    </row>
    <row r="31" ht="16" customHeight="1">
      <c r="A31" s="1" t="inlineStr">
        <is>
          <t>Equity &amp; Liabilities</t>
        </is>
      </c>
      <c r="B31" s="2" t="n"/>
      <c r="C31" s="1" t="inlineStr">
        <is>
          <t>Passivo</t>
        </is>
      </c>
    </row>
    <row r="32">
      <c r="A32" s="3" t="inlineStr">
        <is>
          <t>Current Liabilities</t>
        </is>
      </c>
      <c r="B32" s="2" t="n"/>
      <c r="C32" s="3" t="inlineStr">
        <is>
          <t>Circulante</t>
        </is>
      </c>
    </row>
    <row r="33">
      <c r="A33" s="2" t="inlineStr">
        <is>
          <t>Accounts Payable</t>
        </is>
      </c>
      <c r="B33" s="2" t="n"/>
      <c r="C33" s="2" t="inlineStr">
        <is>
          <t>Contas a Pagar</t>
        </is>
      </c>
    </row>
    <row r="34">
      <c r="A34" s="2" t="inlineStr">
        <is>
          <t>Taxes Payable</t>
        </is>
      </c>
      <c r="B34" s="2" t="n"/>
      <c r="C34" s="2" t="inlineStr">
        <is>
          <t>Impostos a Pagar</t>
        </is>
      </c>
    </row>
    <row r="35">
      <c r="A35" s="2" t="inlineStr">
        <is>
          <t>Wages &amp; Social Charges</t>
        </is>
      </c>
      <c r="B35" s="2" t="n"/>
      <c r="C35" s="2" t="inlineStr">
        <is>
          <t>Salários e Contribuições a Pagar</t>
        </is>
      </c>
    </row>
    <row r="36">
      <c r="A36" s="2" t="inlineStr">
        <is>
          <t>Payroll Accruals</t>
        </is>
      </c>
      <c r="B36" s="2" t="n"/>
      <c r="C36" s="2" t="inlineStr">
        <is>
          <t>Provisões de Folha</t>
        </is>
      </c>
    </row>
    <row r="37">
      <c r="A37" s="2" t="inlineStr">
        <is>
          <t>Loans</t>
        </is>
      </c>
      <c r="B37" s="2" t="n"/>
      <c r="C37" s="2" t="inlineStr">
        <is>
          <t>Empréstimos a Sócios</t>
        </is>
      </c>
    </row>
    <row r="38">
      <c r="A38" s="2" t="n"/>
      <c r="B38" s="2" t="n"/>
      <c r="C38" s="2" t="n"/>
    </row>
    <row r="39" ht="16" customHeight="1" thickBot="1">
      <c r="A39" s="4" t="inlineStr">
        <is>
          <t>Total Current Liabilities</t>
        </is>
      </c>
      <c r="B39" s="5" t="n"/>
      <c r="C39" s="4" t="inlineStr">
        <is>
          <t>Total Circulante</t>
        </is>
      </c>
    </row>
    <row r="40">
      <c r="A40" s="2" t="n"/>
      <c r="B40" s="2" t="n"/>
      <c r="C40" s="2" t="n"/>
    </row>
    <row r="41">
      <c r="A41" s="3" t="inlineStr">
        <is>
          <t>Non Current Liabilities</t>
        </is>
      </c>
      <c r="B41" s="2" t="n"/>
      <c r="C41" s="3" t="inlineStr">
        <is>
          <t>Não Circulante</t>
        </is>
      </c>
    </row>
    <row r="42">
      <c r="A42" s="2" t="inlineStr">
        <is>
          <t>Loans</t>
        </is>
      </c>
      <c r="B42" s="2" t="n"/>
      <c r="C42" s="2" t="inlineStr">
        <is>
          <t>Empréstimos</t>
        </is>
      </c>
    </row>
    <row r="43">
      <c r="A43" s="2" t="inlineStr">
        <is>
          <t>Other Credits</t>
        </is>
      </c>
      <c r="B43" s="2" t="n"/>
      <c r="C43" s="2" t="inlineStr">
        <is>
          <t>Outros Créditos</t>
        </is>
      </c>
    </row>
    <row r="44">
      <c r="A44" s="2" t="n"/>
      <c r="B44" s="2" t="n"/>
      <c r="C44" s="2" t="inlineStr">
        <is>
          <t>Recurso para Futuro Aumento de Capital</t>
        </is>
      </c>
    </row>
    <row r="45">
      <c r="A45" s="2" t="n"/>
      <c r="B45" s="2" t="n"/>
      <c r="C45" s="2" t="n"/>
    </row>
    <row r="46" ht="16" customHeight="1" thickBot="1">
      <c r="A46" s="4" t="inlineStr">
        <is>
          <t>Total Non Current Liabbilities</t>
        </is>
      </c>
      <c r="B46" s="5" t="n"/>
      <c r="C46" s="4" t="inlineStr">
        <is>
          <t>Total Não Circulante</t>
        </is>
      </c>
    </row>
    <row r="47">
      <c r="A47" s="2" t="n"/>
      <c r="B47" s="2" t="n"/>
      <c r="C47" s="2" t="n"/>
    </row>
    <row r="48">
      <c r="A48" s="3" t="inlineStr">
        <is>
          <t>Equity</t>
        </is>
      </c>
      <c r="B48" s="2" t="n"/>
      <c r="C48" s="3" t="inlineStr">
        <is>
          <t>Patrimônio Líquido</t>
        </is>
      </c>
    </row>
    <row r="49">
      <c r="A49" s="2" t="inlineStr">
        <is>
          <t>Capital</t>
        </is>
      </c>
      <c r="B49" s="2" t="n"/>
      <c r="C49" s="2" t="inlineStr">
        <is>
          <t>Capital Social Subscrito</t>
        </is>
      </c>
    </row>
    <row r="50">
      <c r="A50" s="2" t="inlineStr">
        <is>
          <t>Subsidiary Capital</t>
        </is>
      </c>
      <c r="B50" s="2" t="n"/>
      <c r="C50" s="2" t="inlineStr">
        <is>
          <t>Capital a Integralizar</t>
        </is>
      </c>
    </row>
    <row r="51">
      <c r="A51" s="2" t="inlineStr">
        <is>
          <t>Funds for Capital Increase</t>
        </is>
      </c>
      <c r="B51" s="2" t="n"/>
      <c r="C51" s="2" t="inlineStr">
        <is>
          <t>Recursos para Aumento de Capital</t>
        </is>
      </c>
    </row>
    <row r="52">
      <c r="A52" s="2" t="inlineStr">
        <is>
          <t>Retained Result</t>
        </is>
      </c>
      <c r="B52" s="2" t="n"/>
      <c r="C52" s="2" t="inlineStr">
        <is>
          <t>Prejuízos Acumulados</t>
        </is>
      </c>
    </row>
    <row r="53">
      <c r="A53" s="2" t="inlineStr">
        <is>
          <t>Current Year Result</t>
        </is>
      </c>
      <c r="B53" s="2" t="n"/>
      <c r="C53" s="2" t="inlineStr">
        <is>
          <t>Resultado do Exercício</t>
        </is>
      </c>
    </row>
    <row r="54">
      <c r="A54" s="2" t="n"/>
      <c r="B54" s="2" t="n"/>
      <c r="C54" s="2" t="n"/>
    </row>
    <row r="55" ht="16" customHeight="1" thickBot="1">
      <c r="A55" s="4" t="inlineStr">
        <is>
          <t>Total Equity</t>
        </is>
      </c>
      <c r="B55" s="5" t="n"/>
      <c r="C55" s="4" t="inlineStr">
        <is>
          <t>Total Patrimônio Líquido</t>
        </is>
      </c>
    </row>
    <row r="56" ht="16" customHeight="1" thickBot="1">
      <c r="A56" s="2" t="n"/>
      <c r="B56" s="2" t="n"/>
      <c r="C56" s="2" t="n"/>
    </row>
    <row r="57" ht="16" customHeight="1" thickBot="1">
      <c r="A57" s="6" t="inlineStr">
        <is>
          <t>Total Equity &amp; Liabilities</t>
        </is>
      </c>
      <c r="B57" s="5" t="n"/>
      <c r="C57" s="6" t="inlineStr">
        <is>
          <t>Total do Passivo</t>
        </is>
      </c>
    </row>
    <row r="58">
      <c r="A58" s="2" t="n"/>
      <c r="B58" s="2" t="n"/>
      <c r="C58" s="2" t="n"/>
    </row>
    <row r="59">
      <c r="A59" s="2" t="n"/>
      <c r="B59" s="7" t="n"/>
      <c r="C59" s="2" t="n"/>
    </row>
    <row r="60">
      <c r="A60" s="2" t="n"/>
      <c r="B60" s="7" t="n"/>
      <c r="C60" s="2" t="n"/>
    </row>
    <row r="61" customFormat="1" s="12">
      <c r="A61" s="11" t="inlineStr">
        <is>
          <t>Income Statement</t>
        </is>
      </c>
      <c r="B61" s="9" t="n"/>
      <c r="C61" s="11" t="inlineStr">
        <is>
          <t>Demonstrativo de Resultado do Exercício</t>
        </is>
      </c>
    </row>
    <row r="62">
      <c r="A62" s="10" t="n"/>
      <c r="B62" s="10" t="n"/>
      <c r="C62" s="10" t="n"/>
    </row>
    <row r="63">
      <c r="A63" s="3" t="inlineStr">
        <is>
          <t>Revenue</t>
        </is>
      </c>
      <c r="B63" s="2" t="n"/>
      <c r="C63" s="3" t="inlineStr">
        <is>
          <t>Receitas</t>
        </is>
      </c>
    </row>
    <row r="64">
      <c r="A64" s="2" t="inlineStr">
        <is>
          <t>Gross Revenue</t>
        </is>
      </c>
      <c r="B64" s="2" t="n"/>
      <c r="C64" s="2" t="inlineStr">
        <is>
          <t>Vendas Brutas</t>
        </is>
      </c>
    </row>
    <row r="65">
      <c r="A65" s="2" t="inlineStr">
        <is>
          <t xml:space="preserve"> (-) Return</t>
        </is>
      </c>
      <c r="B65" s="2" t="n"/>
      <c r="C65" s="2" t="inlineStr">
        <is>
          <t xml:space="preserve"> (-) Devoluções</t>
        </is>
      </c>
    </row>
    <row r="66">
      <c r="A66" s="2" t="inlineStr">
        <is>
          <t xml:space="preserve"> (-) Taxes</t>
        </is>
      </c>
      <c r="B66" s="2" t="n"/>
      <c r="C66" s="2" t="inlineStr">
        <is>
          <t xml:space="preserve"> (-) Impostos</t>
        </is>
      </c>
    </row>
    <row r="67" ht="16" customHeight="1" thickBot="1">
      <c r="A67" s="4" t="inlineStr">
        <is>
          <t>Net Revenue</t>
        </is>
      </c>
      <c r="B67" s="5" t="n"/>
      <c r="C67" s="4" t="inlineStr">
        <is>
          <t>Receitas Líquidas</t>
        </is>
      </c>
    </row>
    <row r="68">
      <c r="A68" s="5" t="n"/>
      <c r="B68" s="5" t="n"/>
      <c r="C68" s="5" t="n"/>
    </row>
    <row r="69">
      <c r="A69" s="5" t="inlineStr">
        <is>
          <t>Costs</t>
        </is>
      </c>
      <c r="B69" s="5" t="n"/>
      <c r="C69" s="5" t="inlineStr">
        <is>
          <t>Custos</t>
        </is>
      </c>
    </row>
    <row r="70">
      <c r="A70" s="5" t="inlineStr">
        <is>
          <t>Cost of Good Sold</t>
        </is>
      </c>
      <c r="B70" s="5" t="n"/>
      <c r="C70" s="5" t="inlineStr">
        <is>
          <t>Custo dos Serviços Prestados</t>
        </is>
      </c>
    </row>
    <row r="71">
      <c r="A71" s="5" t="n"/>
      <c r="B71" s="5" t="n"/>
      <c r="C71" s="5" t="n"/>
    </row>
    <row r="72">
      <c r="A72" s="5" t="inlineStr">
        <is>
          <t>Gross Profit</t>
        </is>
      </c>
      <c r="B72" s="5" t="n"/>
      <c r="C72" s="5" t="inlineStr">
        <is>
          <t>Lucro Bruto</t>
        </is>
      </c>
    </row>
    <row r="73">
      <c r="A73" s="2" t="n"/>
      <c r="B73" s="2" t="n"/>
      <c r="C73" s="2" t="n"/>
    </row>
    <row r="74">
      <c r="A74" s="3" t="inlineStr">
        <is>
          <t>Administrative</t>
        </is>
      </c>
      <c r="B74" s="2" t="n"/>
      <c r="C74" s="3" t="inlineStr">
        <is>
          <t>Administração</t>
        </is>
      </c>
    </row>
    <row r="75">
      <c r="A75" s="3" t="n"/>
      <c r="B75" s="2" t="n"/>
      <c r="C75" s="2" t="inlineStr">
        <is>
          <t>Gasto com Estrutura</t>
        </is>
      </c>
    </row>
    <row r="76">
      <c r="A76" s="2" t="inlineStr">
        <is>
          <t>Personnel Expenses</t>
        </is>
      </c>
      <c r="B76" s="2" t="n"/>
      <c r="C76" s="2" t="inlineStr">
        <is>
          <t>Pessoal</t>
        </is>
      </c>
    </row>
    <row r="77">
      <c r="A77" s="2" t="inlineStr">
        <is>
          <t>Rental &amp; Condominiun</t>
        </is>
      </c>
      <c r="B77" s="2" t="n"/>
      <c r="C77" s="2" t="inlineStr">
        <is>
          <t>Ocupação</t>
        </is>
      </c>
    </row>
    <row r="78">
      <c r="A78" s="2" t="inlineStr">
        <is>
          <t>Depreciation/Amortization</t>
        </is>
      </c>
      <c r="B78" s="2" t="n"/>
      <c r="C78" s="2" t="inlineStr">
        <is>
          <t>Depreciação/Amortização</t>
        </is>
      </c>
    </row>
    <row r="79">
      <c r="A79" s="2" t="inlineStr">
        <is>
          <t>Utilities</t>
        </is>
      </c>
      <c r="B79" s="2" t="n"/>
      <c r="C79" s="2" t="inlineStr">
        <is>
          <t>Utilidades</t>
        </is>
      </c>
    </row>
    <row r="80">
      <c r="A80" s="2" t="inlineStr">
        <is>
          <t>Professional Services</t>
        </is>
      </c>
      <c r="B80" s="2" t="n"/>
      <c r="C80" s="2" t="inlineStr">
        <is>
          <t>Serviços Profissionais</t>
        </is>
      </c>
    </row>
    <row r="81">
      <c r="A81" s="2" t="inlineStr">
        <is>
          <t>Comercial</t>
        </is>
      </c>
      <c r="B81" s="2" t="n"/>
      <c r="C81" s="2" t="inlineStr">
        <is>
          <t>Comercial</t>
        </is>
      </c>
    </row>
    <row r="82">
      <c r="A82" s="2" t="inlineStr">
        <is>
          <t>Other Taxes &amp; Contributions</t>
        </is>
      </c>
      <c r="B82" s="2" t="n"/>
      <c r="C82" s="2" t="inlineStr">
        <is>
          <t>Taxas e Contribuições</t>
        </is>
      </c>
    </row>
    <row r="83">
      <c r="A83" s="2" t="inlineStr">
        <is>
          <t>Office Supplies</t>
        </is>
      </c>
      <c r="B83" s="2" t="n"/>
      <c r="C83" s="2" t="inlineStr">
        <is>
          <t>Material de Escritório</t>
        </is>
      </c>
    </row>
    <row r="84">
      <c r="A84" s="2" t="inlineStr">
        <is>
          <t>Accruals</t>
        </is>
      </c>
      <c r="B84" s="2" t="n"/>
      <c r="C84" s="2" t="inlineStr">
        <is>
          <t>Provisões</t>
        </is>
      </c>
    </row>
    <row r="85">
      <c r="A85" s="2" t="inlineStr">
        <is>
          <t>Other Revenues/Expenses</t>
        </is>
      </c>
      <c r="B85" s="2" t="n"/>
      <c r="C85" s="2" t="inlineStr">
        <is>
          <t>Indedutíveis</t>
        </is>
      </c>
    </row>
    <row r="86">
      <c r="A86" s="2" t="inlineStr">
        <is>
          <t>Financial Revenue / Expenses</t>
        </is>
      </c>
      <c r="B86" s="2" t="n"/>
      <c r="C86" s="2" t="inlineStr">
        <is>
          <t>Despesas Financeiras</t>
        </is>
      </c>
    </row>
    <row r="87">
      <c r="A87" s="2" t="inlineStr">
        <is>
          <t>Other Revenue &amp; Expenses</t>
        </is>
      </c>
      <c r="B87" s="2" t="n"/>
      <c r="C87" s="2" t="inlineStr">
        <is>
          <t>Receitas Financeiras</t>
        </is>
      </c>
    </row>
    <row r="88">
      <c r="A88" s="2" t="n"/>
      <c r="B88" s="2" t="n"/>
      <c r="C88" s="2" t="inlineStr">
        <is>
          <t>Despesas Gerais</t>
        </is>
      </c>
    </row>
    <row r="89">
      <c r="A89" s="2" t="n"/>
      <c r="B89" s="2" t="n"/>
      <c r="C89" s="2" t="inlineStr">
        <is>
          <t>Viagem</t>
        </is>
      </c>
    </row>
    <row r="90">
      <c r="A90" s="2" t="n"/>
      <c r="B90" s="2" t="n"/>
      <c r="C90" s="2" t="n"/>
    </row>
    <row r="91" ht="16" customHeight="1" thickBot="1">
      <c r="A91" s="4" t="inlineStr">
        <is>
          <t>Total Administrative Revenue / Expenses</t>
        </is>
      </c>
      <c r="B91" s="5" t="n"/>
      <c r="C91" s="4" t="inlineStr">
        <is>
          <t>Total Despesas Administrativas</t>
        </is>
      </c>
    </row>
    <row r="92">
      <c r="A92" s="2" t="n"/>
      <c r="B92" s="2" t="n"/>
      <c r="C92" s="2" t="n"/>
    </row>
    <row r="93" ht="16" customHeight="1" thickBot="1">
      <c r="A93" s="4" t="inlineStr">
        <is>
          <t>Losses Before Income Tax</t>
        </is>
      </c>
      <c r="B93" s="5" t="n"/>
      <c r="C93" s="4" t="inlineStr">
        <is>
          <t>Resultado Antes do Imposto de Renda</t>
        </is>
      </c>
    </row>
    <row r="94">
      <c r="A94" s="2" t="n"/>
      <c r="B94" s="2" t="n"/>
      <c r="C94" s="2" t="n"/>
    </row>
    <row r="95">
      <c r="A95" s="5" t="inlineStr">
        <is>
          <t>Income Tax</t>
        </is>
      </c>
      <c r="B95" s="2" t="n"/>
      <c r="C95" s="5" t="inlineStr">
        <is>
          <t>Imposto de Renda</t>
        </is>
      </c>
    </row>
    <row r="96" ht="16" customHeight="1" thickBot="1">
      <c r="A96" s="2" t="n"/>
      <c r="B96" s="2" t="n"/>
      <c r="C96" s="2" t="n"/>
    </row>
    <row r="97" ht="16" customHeight="1" thickBot="1">
      <c r="A97" s="6" t="inlineStr">
        <is>
          <t>Current Year Result</t>
        </is>
      </c>
      <c r="B97" s="5" t="n"/>
      <c r="C97" s="6" t="inlineStr">
        <is>
          <t>Resultado do Exercício</t>
        </is>
      </c>
    </row>
  </sheetData>
  <pageMargins left="0.511811024" right="0.511811024" top="0.787401575" bottom="0.787401575" header="0.31496062" footer="0.31496062"/>
</worksheet>
</file>

<file path=xl/worksheets/sheet6.xml><?xml version="1.0" encoding="utf-8"?>
<worksheet xmlns="http://schemas.openxmlformats.org/spreadsheetml/2006/main">
  <sheetPr codeName="Planilha3">
    <tabColor rgb="FF30B700"/>
    <outlinePr summaryBelow="1" summaryRight="1"/>
    <pageSetUpPr fitToPage="1"/>
  </sheetPr>
  <dimension ref="A2:O71"/>
  <sheetViews>
    <sheetView showGridLines="0" topLeftCell="C2" zoomScale="80" zoomScaleNormal="80" workbookViewId="0">
      <selection activeCell="B1" sqref="B1"/>
    </sheetView>
  </sheetViews>
  <sheetFormatPr baseColWidth="10" defaultColWidth="9.1640625" defaultRowHeight="14"/>
  <cols>
    <col hidden="1" width="11.33203125" customWidth="1" style="13" min="1" max="1"/>
    <col hidden="1" width="71" customWidth="1" style="446" min="2" max="2"/>
    <col width="4" customWidth="1" style="13" min="3" max="3"/>
    <col width="30.6640625" customWidth="1" style="13" min="4" max="4"/>
    <col width="8.6640625" customWidth="1" style="13" min="5" max="5"/>
    <col width="15.6640625" customWidth="1" style="13" min="6" max="6"/>
    <col width="15.6640625" customWidth="1" style="527" min="7" max="7"/>
    <col width="16.33203125" bestFit="1" customWidth="1" style="13" min="8" max="8"/>
    <col width="16.33203125" customWidth="1" style="13" min="9" max="9"/>
    <col width="9.1640625" customWidth="1" style="13" min="10" max="10"/>
    <col width="14" bestFit="1" customWidth="1" style="13" min="11" max="11"/>
    <col width="2.5" bestFit="1" customWidth="1" style="13" min="12" max="12"/>
    <col width="41.6640625" bestFit="1" customWidth="1" style="13" min="13" max="13"/>
    <col width="13.6640625" bestFit="1" customWidth="1" style="13" min="14" max="14"/>
    <col width="15.83203125" bestFit="1" customWidth="1" style="13" min="15" max="15"/>
    <col width="9.1640625" customWidth="1" style="13" min="16" max="16384"/>
  </cols>
  <sheetData>
    <row r="2" ht="20" customHeight="1">
      <c r="C2" s="486">
        <f>+Menu!$B$2</f>
        <v/>
      </c>
      <c r="H2" s="486" t="n"/>
    </row>
    <row r="3">
      <c r="C3" s="487">
        <f>Menu!$A$3&amp;Menu!B3</f>
        <v/>
      </c>
      <c r="H3" s="487" t="n"/>
    </row>
    <row r="4" ht="15" customHeight="1">
      <c r="C4" s="488">
        <f>IF(Menu!$C$8=1,'Modelo BSPL'!A1,'Modelo BSPL'!C1)</f>
        <v/>
      </c>
      <c r="H4" s="488" t="n"/>
    </row>
    <row r="5">
      <c r="C5" s="489">
        <f>IF(Menu!$C$8=1,Menu!B9,Menu!C9)</f>
        <v/>
      </c>
      <c r="H5" s="213" t="n"/>
    </row>
    <row r="6">
      <c r="C6" s="489">
        <f>IF(Menu!$C$8=1,Menu!B12,Menu!C12)</f>
        <v/>
      </c>
      <c r="H6" s="489" t="n"/>
    </row>
    <row r="7">
      <c r="C7" s="178" t="n"/>
      <c r="D7" s="19" t="n"/>
      <c r="E7" s="214" t="n"/>
      <c r="F7" s="19" t="n"/>
      <c r="G7" s="528" t="n"/>
      <c r="H7" s="489" t="n"/>
    </row>
    <row r="8" ht="15" customHeight="1">
      <c r="C8" s="188">
        <f>IF(Menu!$C$8=1,'Modelo BSPL'!A3,'Modelo BSPL'!C3)</f>
        <v/>
      </c>
      <c r="D8" s="178" t="n"/>
      <c r="E8" s="191" t="n"/>
      <c r="F8" s="178" t="n"/>
      <c r="G8" s="529" t="n"/>
      <c r="H8" s="530" t="n"/>
    </row>
    <row r="9" ht="15" customHeight="1">
      <c r="C9" s="188" t="n"/>
      <c r="D9" s="197">
        <f>IF(Menu!$C$8=1,'Modelo BSPL'!A4,'Modelo BSPL'!C4)</f>
        <v/>
      </c>
      <c r="E9" s="185" t="n"/>
      <c r="F9" s="197" t="n"/>
      <c r="G9" s="531">
        <f>IF(Menu!$C$8=1,"Amount","Valor")</f>
        <v/>
      </c>
      <c r="H9" s="530" t="n"/>
    </row>
    <row r="10">
      <c r="B10" s="446" t="inlineStr">
        <is>
          <t>1.1.0.10.2</t>
        </is>
      </c>
      <c r="C10" s="178" t="n"/>
      <c r="D10" s="178">
        <f>IF(Menu!$C$8=1,'Modelo BSPL'!A6,'Modelo BSPL'!C6)</f>
        <v/>
      </c>
      <c r="E10" s="191" t="n"/>
      <c r="F10" s="178" t="n"/>
      <c r="G10" s="532">
        <f>-IF(ISERROR(VLOOKUP(B10,'Balance Sheet'!$A$4:$I$167,9,0)),0,VLOOKUP(B10,'Balance Sheet'!$A$4:$I$167,9,0))</f>
        <v/>
      </c>
      <c r="H10" s="533" t="n"/>
    </row>
    <row r="11">
      <c r="B11" s="446" t="inlineStr">
        <is>
          <t>1.1.0.10.3</t>
        </is>
      </c>
      <c r="C11" s="178" t="n"/>
      <c r="D11" s="178">
        <f>IF(Menu!$C$8=1,'Modelo BSPL'!A7,'Modelo BSPL'!C7)</f>
        <v/>
      </c>
      <c r="E11" s="191" t="n"/>
      <c r="F11" s="178" t="n"/>
      <c r="G11" s="532">
        <f>IF(ISERROR(VLOOKUP(B11,'Balance Sheet'!$A$4:$I$167,9,0)),0,VLOOKUP(B11,'Balance Sheet'!$A$4:$I$167,9,0))</f>
        <v/>
      </c>
      <c r="H11" s="533" t="n"/>
    </row>
    <row r="12">
      <c r="B12" s="446" t="inlineStr">
        <is>
          <t>1.1.0.20.1</t>
        </is>
      </c>
      <c r="C12" s="178" t="n"/>
      <c r="D12" s="178">
        <f>IF(Menu!$C$8=1,'Modelo BSPL'!A8,'Modelo BSPL'!C8)</f>
        <v/>
      </c>
      <c r="E12" s="191" t="n"/>
      <c r="F12" s="178" t="n"/>
      <c r="G12" s="532">
        <f>IF(ISERROR(VLOOKUP(B12,'Balance Sheet'!$A$4:$I$167,9,0)),0,VLOOKUP(B12,'Balance Sheet'!$A$4:$I$167,9,0))</f>
        <v/>
      </c>
      <c r="H12" s="533" t="n"/>
    </row>
    <row r="13">
      <c r="B13" s="446" t="inlineStr">
        <is>
          <t>1.1.0.30.1</t>
        </is>
      </c>
      <c r="C13" s="178" t="n"/>
      <c r="D13" s="178" t="inlineStr">
        <is>
          <t>Adiantamento a Terceiros</t>
        </is>
      </c>
      <c r="E13" s="191" t="n"/>
      <c r="F13" s="178" t="n"/>
      <c r="G13" s="532">
        <f>IF(ISERROR(VLOOKUP(B13,'Balance Sheet'!$A$4:$I$167,9,0)),0,VLOOKUP(B13,'Balance Sheet'!$A$4:$I$167,9,0))</f>
        <v/>
      </c>
      <c r="H13" s="533" t="n"/>
    </row>
    <row r="14">
      <c r="B14" s="446" t="inlineStr">
        <is>
          <t>1.1.0.30.4</t>
        </is>
      </c>
      <c r="C14" s="178" t="n"/>
      <c r="D14" s="178">
        <f>IF(Menu!$C$8=1,'Modelo BSPL'!A9,'Modelo BSPL'!C9)</f>
        <v/>
      </c>
      <c r="E14" s="191" t="n"/>
      <c r="F14" s="178" t="n"/>
      <c r="G14" s="532">
        <f>IF(ISERROR(VLOOKUP(B14,'Balance Sheet'!$A$4:$I$167,9,0)),0,VLOOKUP(B14,'Balance Sheet'!$A$4:$I$167,9,0))</f>
        <v/>
      </c>
      <c r="H14" s="533" t="n"/>
    </row>
    <row r="15">
      <c r="B15" s="446" t="inlineStr">
        <is>
          <t>1.1.0.30.30003</t>
        </is>
      </c>
      <c r="C15" s="178" t="n"/>
      <c r="D15" s="178">
        <f>IF(Menu!$C$8=1,'Modelo BSPL'!A13,'Modelo BSPL'!C13)</f>
        <v/>
      </c>
      <c r="E15" s="191" t="n"/>
      <c r="F15" s="178" t="n"/>
      <c r="G15" s="532">
        <f>IF(ISERROR(VLOOKUP(B15,'Balance Sheet'!$A$4:$I$167,9,0)),0,VLOOKUP(B15,'Balance Sheet'!$A$4:$I$167,9,0))</f>
        <v/>
      </c>
      <c r="H15" s="533" t="n"/>
      <c r="I15" s="446" t="n"/>
    </row>
    <row r="16" hidden="1">
      <c r="C16" s="178" t="n"/>
      <c r="D16" s="178">
        <f>IF(Menu!$C$8=1,'Modelo BSPL'!A12,'Modelo BSPL'!C12)</f>
        <v/>
      </c>
      <c r="E16" s="191" t="n"/>
      <c r="F16" s="178" t="n"/>
      <c r="G16" s="532">
        <f>IF(ISERROR(VLOOKUP(B16,'Balance Sheet'!$A$4:$I$167,9,0)),0,VLOOKUP(B16,'Balance Sheet'!$A$4:$I$167,9,0))</f>
        <v/>
      </c>
      <c r="H16" s="533" t="n"/>
    </row>
    <row r="17">
      <c r="C17" s="178" t="n"/>
      <c r="D17" s="178" t="n"/>
      <c r="E17" s="191" t="n"/>
      <c r="F17" s="178" t="n"/>
      <c r="G17" s="529" t="n"/>
      <c r="H17" s="530" t="n"/>
    </row>
    <row r="18" ht="15" customHeight="1" thickBot="1">
      <c r="C18" s="223">
        <f>IF(Menu!$C$8=1,'Modelo BSPL'!A15,'Modelo BSPL'!C15)</f>
        <v/>
      </c>
      <c r="D18" s="223" t="n"/>
      <c r="E18" s="224" t="n"/>
      <c r="F18" s="223" t="n"/>
      <c r="G18" s="534">
        <f>SUM(G10:G17)</f>
        <v/>
      </c>
      <c r="H18" s="535" t="n"/>
      <c r="I18" s="536" t="n"/>
    </row>
    <row r="19">
      <c r="C19" s="178" t="n"/>
      <c r="D19" s="178" t="n"/>
      <c r="E19" s="191" t="n"/>
      <c r="F19" s="178" t="n"/>
      <c r="G19" s="529" t="n"/>
      <c r="H19" s="530" t="n"/>
    </row>
    <row r="20">
      <c r="C20" s="16" t="n"/>
      <c r="D20" s="197">
        <f>IF(Menu!$C$8=1,'Modelo BSPL'!A17,'Modelo BSPL'!C17)</f>
        <v/>
      </c>
      <c r="E20" s="185" t="n"/>
      <c r="F20" s="197" t="n"/>
      <c r="G20" s="529" t="n"/>
      <c r="H20" s="533" t="n"/>
    </row>
    <row r="21" hidden="1">
      <c r="C21" s="178" t="n"/>
      <c r="D21" s="178">
        <f>IF(Menu!$C$8=1,'Modelo BSPL'!A18,'Modelo BSPL'!C18)</f>
        <v/>
      </c>
      <c r="E21" s="191" t="n"/>
      <c r="F21" s="178" t="n"/>
      <c r="G21" s="529">
        <f>IF(ISERROR(VLOOKUP(B21,'Balance Sheet'!$A$4:$I$167,7,0)),0,VLOOKUP(B21,'Balance Sheet'!$A$4:$I$167,7,0))</f>
        <v/>
      </c>
      <c r="H21" s="533" t="n"/>
    </row>
    <row r="22" hidden="1">
      <c r="C22" s="178" t="n"/>
      <c r="D22" s="178">
        <f>IF(Menu!$C$8=1,'Modelo BSPL'!A19,'Modelo BSPL'!C19)</f>
        <v/>
      </c>
      <c r="E22" s="191" t="n"/>
      <c r="F22" s="178" t="n"/>
      <c r="G22" s="529">
        <f>IF(ISERROR(VLOOKUP(B22,'Balance Sheet'!$A$4:$I$167,7,0)),0,VLOOKUP(B22,'Balance Sheet'!$A$4:$I$167,7,0))</f>
        <v/>
      </c>
      <c r="H22" s="533" t="n"/>
    </row>
    <row r="23" hidden="1">
      <c r="C23" s="178" t="n"/>
      <c r="D23" s="178" t="n"/>
      <c r="E23" s="191" t="n"/>
      <c r="F23" s="178" t="n"/>
      <c r="G23" s="529" t="n"/>
      <c r="H23" s="533" t="n"/>
    </row>
    <row r="24" hidden="1" ht="15" customHeight="1" thickBot="1">
      <c r="C24" s="223">
        <f>IF(Menu!$C$8=1,'Modelo BSPL'!A21,'Modelo BSPL'!C21)</f>
        <v/>
      </c>
      <c r="D24" s="223" t="n"/>
      <c r="E24" s="224" t="n"/>
      <c r="F24" s="223" t="n"/>
      <c r="G24" s="534">
        <f>SUM(G21:G23)</f>
        <v/>
      </c>
      <c r="H24" s="533" t="n"/>
    </row>
    <row r="25" hidden="1">
      <c r="C25" s="178" t="n"/>
      <c r="D25" s="178" t="n"/>
      <c r="E25" s="191" t="n"/>
      <c r="F25" s="178" t="n"/>
      <c r="G25" s="529" t="n"/>
      <c r="H25" s="533" t="n"/>
    </row>
    <row r="26">
      <c r="C26" s="178" t="n"/>
      <c r="D26" s="197">
        <f>IF(Menu!$C$8=1,'Modelo BSPL'!A23,'Modelo BSPL'!C23)</f>
        <v/>
      </c>
      <c r="E26" s="185" t="n"/>
      <c r="F26" s="197" t="n"/>
      <c r="G26" s="529" t="n"/>
      <c r="H26" s="533" t="n"/>
    </row>
    <row r="27">
      <c r="A27" s="446" t="inlineStr">
        <is>
          <t>1.2.0.30.10004</t>
        </is>
      </c>
      <c r="B27" s="446" t="inlineStr">
        <is>
          <t>1.2.0.30.10001</t>
        </is>
      </c>
      <c r="C27" s="178" t="n"/>
      <c r="D27" s="178">
        <f>IF(Menu!$C$8=1,'Modelo BSPL'!A24,'Modelo BSPL'!C24)</f>
        <v/>
      </c>
      <c r="E27" s="191" t="n"/>
      <c r="F27" s="178" t="n"/>
      <c r="G27" s="532">
        <f>IF(ISERROR(VLOOKUP(B27,'Balance Sheet'!$A$4:$I$167,9,0)),0,VLOOKUP(B27,'Balance Sheet'!$A$4:$I$167,9,0))+IF(ISERROR(VLOOKUP(A27,'Balance Sheet'!$A$4:$I$167,9,0)),0,VLOOKUP(A27,'Balance Sheet'!$A$4:$I$167,9,0))</f>
        <v/>
      </c>
      <c r="H27" s="533" t="n"/>
    </row>
    <row r="28">
      <c r="A28" s="446" t="inlineStr">
        <is>
          <t>1.2.0.30.20004</t>
        </is>
      </c>
      <c r="B28" s="446" t="inlineStr">
        <is>
          <t>1.2.0.30.20001</t>
        </is>
      </c>
      <c r="C28" s="178" t="n"/>
      <c r="D28" s="178">
        <f>IF(Menu!$C$8=1,'Modelo BSPL'!A25,'Modelo BSPL'!C25)</f>
        <v/>
      </c>
      <c r="E28" s="191" t="n"/>
      <c r="F28" s="178" t="n"/>
      <c r="G28" s="532">
        <f>-IF(ISERROR(VLOOKUP(B28,'Balance Sheet'!$A$4:$I$167,9,0)),0,VLOOKUP(B28,'Balance Sheet'!$A$4:$I$167,9,0))-IF(ISERROR(VLOOKUP(A28,'Balance Sheet'!$A$4:$I$167,9,0)),0,VLOOKUP(A28,'Balance Sheet'!$A$4:$I$167,9,0))</f>
        <v/>
      </c>
      <c r="H28" s="533" t="n"/>
    </row>
    <row r="29">
      <c r="C29" s="178" t="n"/>
      <c r="D29" s="178" t="n"/>
      <c r="E29" s="191" t="n"/>
      <c r="F29" s="178" t="n"/>
      <c r="G29" s="529" t="n"/>
      <c r="H29" s="533" t="n"/>
    </row>
    <row r="30" ht="15" customHeight="1" thickBot="1">
      <c r="C30" s="223">
        <f>IF(Menu!$C$8=1,'Modelo BSPL'!A27,'Modelo BSPL'!C27)</f>
        <v/>
      </c>
      <c r="D30" s="223" t="n"/>
      <c r="E30" s="224" t="n"/>
      <c r="F30" s="223" t="n"/>
      <c r="G30" s="534">
        <f>SUM(G27:G29)</f>
        <v/>
      </c>
      <c r="H30" s="533" t="n"/>
    </row>
    <row r="31" ht="15" customHeight="1" thickBot="1">
      <c r="C31" s="178" t="n"/>
      <c r="D31" s="178" t="n"/>
      <c r="E31" s="191" t="n"/>
      <c r="F31" s="178" t="n"/>
      <c r="G31" s="529" t="n"/>
      <c r="H31" s="533" t="n"/>
    </row>
    <row r="32" ht="15" customHeight="1" thickBot="1">
      <c r="C32" s="226">
        <f>IF(Menu!$C$8=1,'Modelo BSPL'!A29,'Modelo BSPL'!C29)</f>
        <v/>
      </c>
      <c r="D32" s="226" t="n"/>
      <c r="E32" s="227" t="n"/>
      <c r="F32" s="226" t="n"/>
      <c r="G32" s="537">
        <f>G18+G24+G30</f>
        <v/>
      </c>
      <c r="H32" s="533" t="n"/>
    </row>
    <row r="33">
      <c r="C33" s="178" t="n"/>
      <c r="D33" s="178" t="n"/>
      <c r="E33" s="191" t="n"/>
      <c r="F33" s="178" t="n"/>
      <c r="G33" s="529" t="n"/>
      <c r="H33" s="533" t="n"/>
      <c r="I33" s="131" t="n"/>
    </row>
    <row r="34" ht="15" customHeight="1">
      <c r="C34" s="188">
        <f>IF(Menu!$C$8=1,'Modelo BSPL'!A31,'Modelo BSPL'!C31)</f>
        <v/>
      </c>
      <c r="D34" s="178" t="n"/>
      <c r="E34" s="191" t="n"/>
      <c r="F34" s="178" t="n"/>
      <c r="G34" s="529" t="n"/>
      <c r="H34" s="533" t="n"/>
      <c r="I34" s="131" t="n"/>
    </row>
    <row r="35" ht="15" customHeight="1">
      <c r="C35" s="188" t="n"/>
      <c r="D35" s="197">
        <f>IF(Menu!$C$8=1,'Modelo BSPL'!A32,'Modelo BSPL'!C32)</f>
        <v/>
      </c>
      <c r="E35" s="185" t="n"/>
      <c r="F35" s="197" t="n"/>
      <c r="G35" s="529" t="n"/>
      <c r="H35" s="533" t="n"/>
    </row>
    <row r="36">
      <c r="B36" s="446" t="inlineStr">
        <is>
          <t>2.1.0.2</t>
        </is>
      </c>
      <c r="C36" s="178" t="n"/>
      <c r="D36" s="178">
        <f>IF(Menu!$C$8=1,'Modelo BSPL'!A33,'Modelo BSPL'!C33)</f>
        <v/>
      </c>
      <c r="E36" s="191" t="n"/>
      <c r="F36" s="178" t="n"/>
      <c r="G36" s="532">
        <f>IF(ISERROR(VLOOKUP(B36,'Balance Sheet'!$A$4:$I$167,9,0)),0,VLOOKUP(B36,'Balance Sheet'!$A$4:$I$167,9,0))</f>
        <v/>
      </c>
      <c r="H36" s="533" t="n"/>
    </row>
    <row r="37">
      <c r="B37" s="446" t="inlineStr">
        <is>
          <t>2.1.0.5</t>
        </is>
      </c>
      <c r="C37" s="178" t="n"/>
      <c r="D37" s="178">
        <f>IF(Menu!$C$8=1,'Modelo BSPL'!A34,'Modelo BSPL'!C34)</f>
        <v/>
      </c>
      <c r="E37" s="191" t="n"/>
      <c r="F37" s="178" t="n"/>
      <c r="G37" s="532">
        <f>IF(ISERROR(VLOOKUP(B37,'Balance Sheet'!$A$4:$I$167,9,0)),0,VLOOKUP(B37,'Balance Sheet'!$A$4:$I$167,9,0))</f>
        <v/>
      </c>
      <c r="H37" s="533" t="n"/>
    </row>
    <row r="38" hidden="1">
      <c r="C38" s="178" t="n"/>
      <c r="D38" s="178">
        <f>IF(Menu!$C$8=1,'Modelo BSPL'!A35,'Modelo BSPL'!C35)</f>
        <v/>
      </c>
      <c r="E38" s="191" t="n"/>
      <c r="F38" s="178" t="n"/>
      <c r="G38" s="532">
        <f>IF(ISERROR(VLOOKUP(B38,'Balance Sheet'!$A$4:$I$167,9,0)),0,VLOOKUP(B38,'Balance Sheet'!$A$4:$I$167,9,0))</f>
        <v/>
      </c>
      <c r="H38" s="533" t="n"/>
    </row>
    <row r="39" hidden="1">
      <c r="C39" s="178" t="n"/>
      <c r="D39" s="178">
        <f>IF(Menu!$C$8=1,'Modelo BSPL'!A36,'Modelo BSPL'!C36)</f>
        <v/>
      </c>
      <c r="E39" s="191" t="n"/>
      <c r="F39" s="178" t="n"/>
      <c r="G39" s="532">
        <f>IF(ISERROR(VLOOKUP(B39,'Balance Sheet'!$A$4:$I$167,9,0)),0,VLOOKUP(B39,'Balance Sheet'!$A$4:$I$167,9,0))</f>
        <v/>
      </c>
      <c r="H39" s="533" t="n"/>
    </row>
    <row r="40">
      <c r="B40" s="446" t="inlineStr">
        <is>
          <t>2.1.0.1</t>
        </is>
      </c>
      <c r="C40" s="178" t="n"/>
      <c r="D40" s="178" t="inlineStr">
        <is>
          <t>Emprestimos e Financiamentos</t>
        </is>
      </c>
      <c r="E40" s="191" t="n"/>
      <c r="F40" s="178" t="n"/>
      <c r="G40" s="532">
        <f>IF(ISERROR(VLOOKUP(B40,'Balance Sheet'!$A$4:$I$167,9,0)),0,VLOOKUP(B40,'Balance Sheet'!$A$4:$I$167,9,0))</f>
        <v/>
      </c>
      <c r="H40" s="533" t="n"/>
    </row>
    <row r="41">
      <c r="B41" s="446" t="inlineStr">
        <is>
          <t>2.1.0.4</t>
        </is>
      </c>
      <c r="C41" s="178" t="n"/>
      <c r="D41" s="178" t="inlineStr">
        <is>
          <t>Inss a Pagar</t>
        </is>
      </c>
      <c r="E41" s="191" t="n"/>
      <c r="F41" s="178" t="n"/>
      <c r="G41" s="532">
        <f>IF(ISERROR(VLOOKUP(B41,'Balance Sheet'!$A$4:$I$167,9,0)),0,VLOOKUP(B41,'Balance Sheet'!$A$4:$I$167,9,0))</f>
        <v/>
      </c>
      <c r="H41" s="533" t="n"/>
    </row>
    <row r="42">
      <c r="B42" s="446" t="inlineStr">
        <is>
          <t>2.1.0.60.10010</t>
        </is>
      </c>
      <c r="C42" s="178" t="n"/>
      <c r="D42" s="178" t="inlineStr">
        <is>
          <t>Dividendos a Pagar</t>
        </is>
      </c>
      <c r="E42" s="191" t="n"/>
      <c r="F42" s="178" t="n"/>
      <c r="G42" s="532">
        <f>IF(ISERROR(VLOOKUP(B42,'Balance Sheet'!$A$4:$I$167,9,0)),0,VLOOKUP(B42,'Balance Sheet'!$A$4:$I$167,9,0))</f>
        <v/>
      </c>
      <c r="H42" s="533" t="n"/>
    </row>
    <row r="43">
      <c r="C43" s="178" t="n"/>
      <c r="D43" s="178" t="n"/>
      <c r="E43" s="191" t="n"/>
      <c r="F43" s="178" t="n"/>
      <c r="G43" s="529" t="n"/>
      <c r="H43" s="533" t="n"/>
    </row>
    <row r="44" ht="15" customHeight="1" thickBot="1">
      <c r="C44" s="223">
        <f>IF(Menu!$C$8=1,'Modelo BSPL'!A39,'Modelo BSPL'!C39)</f>
        <v/>
      </c>
      <c r="D44" s="223" t="n"/>
      <c r="E44" s="224" t="n"/>
      <c r="F44" s="223" t="n"/>
      <c r="G44" s="538">
        <f>SUM(G36:G43)</f>
        <v/>
      </c>
      <c r="H44" s="533" t="n"/>
      <c r="I44" s="536" t="n"/>
    </row>
    <row r="45">
      <c r="C45" s="178" t="n"/>
      <c r="D45" s="178" t="n"/>
      <c r="E45" s="191" t="n"/>
      <c r="F45" s="178" t="n"/>
      <c r="G45" s="529" t="n"/>
      <c r="H45" s="533" t="n"/>
    </row>
    <row r="46" hidden="1">
      <c r="C46" s="178" t="n"/>
      <c r="D46" s="197">
        <f>IF(Menu!$C$8=1,'Modelo BSPL'!A41,'Modelo BSPL'!C41)</f>
        <v/>
      </c>
      <c r="E46" s="185" t="n"/>
      <c r="F46" s="197" t="n"/>
      <c r="G46" s="529" t="n"/>
      <c r="H46" s="533" t="n"/>
    </row>
    <row r="47" hidden="1">
      <c r="B47" s="446" t="inlineStr">
        <is>
          <t>2.2.2</t>
        </is>
      </c>
      <c r="C47" s="178" t="n"/>
      <c r="D47" s="178">
        <f>IF(Menu!$C$8=1,'Modelo BSPL'!A42,'Modelo BSPL'!C42)</f>
        <v/>
      </c>
      <c r="E47" s="191" t="n"/>
      <c r="F47" s="178" t="n"/>
      <c r="G47" s="529">
        <f>IF(ISERROR(VLOOKUP(B47,'Balance Sheet'!$A$4:$I$167,7,0)),0,VLOOKUP(B47,'Balance Sheet'!$A$4:$I$167,7,0))</f>
        <v/>
      </c>
      <c r="H47" s="533" t="n"/>
    </row>
    <row r="48" hidden="1">
      <c r="B48" s="446" t="inlineStr">
        <is>
          <t>2.2.3</t>
        </is>
      </c>
      <c r="C48" s="178" t="n"/>
      <c r="D48" s="178">
        <f>IF(Menu!$C$8=1,'Modelo BSPL'!A43,'Modelo BSPL'!C43)</f>
        <v/>
      </c>
      <c r="E48" s="191" t="n"/>
      <c r="F48" s="178" t="n"/>
      <c r="G48" s="529">
        <f>IF(ISERROR(VLOOKUP(B48,'Balance Sheet'!$A$4:$I$76,7,0)),0,VLOOKUP(B48,'Balance Sheet'!$A$4:$I$76,7,0))</f>
        <v/>
      </c>
      <c r="H48" s="533" t="n"/>
    </row>
    <row r="49" hidden="1">
      <c r="B49" s="446" t="inlineStr">
        <is>
          <t>2.2.4</t>
        </is>
      </c>
      <c r="C49" s="178" t="n"/>
      <c r="D49" s="178">
        <f>IF(Menu!$C$8=1,'Modelo BSPL'!A44,'Modelo BSPL'!C44)</f>
        <v/>
      </c>
      <c r="E49" s="191" t="n"/>
      <c r="F49" s="178" t="n"/>
      <c r="G49" s="529">
        <f>IF(ISERROR(VLOOKUP(B49,'Balance Sheet'!$A$4:$I$76,7,0)),0,VLOOKUP(B49,'Balance Sheet'!$A$4:$I$76,7,0))</f>
        <v/>
      </c>
      <c r="H49" s="533" t="n"/>
    </row>
    <row r="50" hidden="1">
      <c r="C50" s="178" t="n"/>
      <c r="D50" s="178" t="n"/>
      <c r="E50" s="191" t="n"/>
      <c r="F50" s="178" t="n"/>
      <c r="G50" s="529" t="n"/>
      <c r="H50" s="533" t="n"/>
    </row>
    <row r="51" ht="15" customHeight="1" thickBot="1">
      <c r="C51" s="223">
        <f>IF(Menu!$C$8=1,'Modelo BSPL'!A46,'Modelo BSPL'!C46)</f>
        <v/>
      </c>
      <c r="D51" s="223" t="n"/>
      <c r="E51" s="224" t="n"/>
      <c r="F51" s="223" t="n"/>
      <c r="G51" s="534">
        <f>SUM(G47:G50)</f>
        <v/>
      </c>
      <c r="H51" s="533" t="n"/>
    </row>
    <row r="52">
      <c r="C52" s="178" t="n"/>
      <c r="D52" s="178" t="n"/>
      <c r="E52" s="191" t="n"/>
      <c r="F52" s="178" t="n"/>
      <c r="G52" s="529" t="n"/>
      <c r="H52" s="533" t="n"/>
    </row>
    <row r="53">
      <c r="C53" s="178" t="n"/>
      <c r="D53" s="197">
        <f>IF(Menu!$C$8=1,'Modelo BSPL'!A48,'Modelo BSPL'!C48)</f>
        <v/>
      </c>
      <c r="E53" s="185" t="n"/>
      <c r="F53" s="197" t="n"/>
      <c r="G53" s="529" t="n"/>
      <c r="H53" s="533" t="n"/>
    </row>
    <row r="54">
      <c r="B54" s="446" t="inlineStr">
        <is>
          <t>2.3.0.10.10001</t>
        </is>
      </c>
      <c r="C54" s="178" t="n"/>
      <c r="D54" s="178">
        <f>IF(Menu!$C$8=1,'Modelo BSPL'!A49,'Modelo BSPL'!C49)</f>
        <v/>
      </c>
      <c r="E54" s="191" t="n"/>
      <c r="F54" s="178" t="n"/>
      <c r="G54" s="532">
        <f>IF(ISERROR(VLOOKUP(B54,'Balance Sheet'!$A$4:$I$167,9,0)),0,VLOOKUP(B54,'Balance Sheet'!$A$4:$I$167,9,0))</f>
        <v/>
      </c>
      <c r="H54" s="533" t="n"/>
    </row>
    <row r="55">
      <c r="B55" s="446" t="inlineStr">
        <is>
          <t>2.3.0.10.10002</t>
        </is>
      </c>
      <c r="C55" s="178" t="n"/>
      <c r="D55" s="178">
        <f>IF(Menu!$C$8=1,'Modelo BSPL'!A50,'Modelo BSPL'!C50)</f>
        <v/>
      </c>
      <c r="E55" s="191" t="n"/>
      <c r="F55" s="178" t="n"/>
      <c r="G55" s="532">
        <f>-IF(ISERROR(VLOOKUP(B55,'Balance Sheet'!$A$4:$I$167,9,0)),0,VLOOKUP(B55,'Balance Sheet'!$A$4:$I$167,9,0))</f>
        <v/>
      </c>
      <c r="H55" s="533" t="n"/>
    </row>
    <row r="56" hidden="1">
      <c r="C56" s="178" t="n"/>
      <c r="D56" s="178">
        <f>IF(Menu!$C$8=1,'Modelo BSPL'!A51,'Modelo BSPL'!C51)</f>
        <v/>
      </c>
      <c r="E56" s="191" t="n"/>
      <c r="F56" s="178" t="n"/>
      <c r="G56" s="532">
        <f>IF(ISERROR(VLOOKUP(B56,'Balance Sheet'!$A$4:$I$167,7,0)),0,VLOOKUP(B56,'Balance Sheet'!$A$4:$I$167,7,0))</f>
        <v/>
      </c>
      <c r="H56" s="533" t="n"/>
      <c r="L56" s="539" t="n"/>
    </row>
    <row r="57" hidden="1">
      <c r="C57" s="178" t="n"/>
      <c r="D57" s="178" t="inlineStr">
        <is>
          <t>Dividendos Distribuídos</t>
        </is>
      </c>
      <c r="E57" s="191" t="n"/>
      <c r="F57" s="178" t="n"/>
      <c r="G57" s="532">
        <f>IF(ISERROR(VLOOKUP(B57,'Balance Sheet'!$A$4:$I$167,7,0)),0,VLOOKUP(B57,'Balance Sheet'!$A$4:$I$167,7,0))</f>
        <v/>
      </c>
      <c r="H57" s="533" t="n"/>
      <c r="L57" s="536" t="n"/>
    </row>
    <row r="58">
      <c r="B58" s="446" t="inlineStr">
        <is>
          <t>2.3.0.20.1</t>
        </is>
      </c>
      <c r="C58" s="178" t="n"/>
      <c r="D58" s="178" t="inlineStr">
        <is>
          <t>Resultado Acumulado</t>
        </is>
      </c>
      <c r="E58" s="191" t="n"/>
      <c r="F58" s="178" t="n"/>
      <c r="G58" s="532">
        <f>IF(ISERROR(VLOOKUP(B58,'Balance Sheet'!$A$4:$I$167,9,0)),0,VLOOKUP(B58,'Balance Sheet'!$A$4:$I$167,9,0))</f>
        <v/>
      </c>
      <c r="H58" s="533" t="n"/>
      <c r="L58" s="15" t="n">
        <v>1</v>
      </c>
      <c r="M58" s="377" t="inlineStr">
        <is>
          <t>(+) Resultado Acumulado</t>
        </is>
      </c>
      <c r="N58" s="377" t="n"/>
      <c r="O58" s="378">
        <f>G58</f>
        <v/>
      </c>
    </row>
    <row r="59">
      <c r="C59" s="178" t="n"/>
      <c r="D59" s="178" t="inlineStr">
        <is>
          <t>Resultado Exercício</t>
        </is>
      </c>
      <c r="E59" s="191" t="n"/>
      <c r="F59" s="178" t="n"/>
      <c r="G59" s="532">
        <f>'Income Statement'!$H$43</f>
        <v/>
      </c>
      <c r="H59" s="533" t="n"/>
      <c r="L59" s="15" t="n">
        <v>2</v>
      </c>
      <c r="M59" s="377" t="inlineStr">
        <is>
          <t>(+) Lucros do Exercício 2024</t>
        </is>
      </c>
      <c r="N59" s="377" t="n"/>
      <c r="O59" s="378">
        <f>G59</f>
        <v/>
      </c>
    </row>
    <row r="60">
      <c r="C60" s="178" t="n"/>
      <c r="D60" s="178" t="n"/>
      <c r="E60" s="191" t="n"/>
      <c r="F60" s="178" t="n"/>
      <c r="G60" s="540" t="n"/>
      <c r="H60" s="533" t="n"/>
      <c r="L60" s="15" t="n"/>
      <c r="M60" s="377" t="n"/>
      <c r="N60" s="377" t="n"/>
      <c r="O60" s="378" t="n"/>
    </row>
    <row r="61" ht="15" customHeight="1" thickBot="1">
      <c r="C61" s="223">
        <f>IF(Menu!$C$8=1,'Modelo BSPL'!A55,'Modelo BSPL'!C55)</f>
        <v/>
      </c>
      <c r="D61" s="223" t="n"/>
      <c r="E61" s="224" t="n"/>
      <c r="F61" s="223" t="n"/>
      <c r="G61" s="538">
        <f>SUM(G54:G59)</f>
        <v/>
      </c>
      <c r="H61" s="535" t="n"/>
      <c r="L61" s="15" t="n">
        <v>3</v>
      </c>
      <c r="M61" s="377" t="inlineStr">
        <is>
          <t>(=) Lucros total a Distribuir</t>
        </is>
      </c>
      <c r="N61" s="377" t="n"/>
      <c r="O61" s="378">
        <f>+O58+O59</f>
        <v/>
      </c>
    </row>
    <row r="62" ht="15" customHeight="1" thickBot="1">
      <c r="C62" s="178" t="n"/>
      <c r="D62" s="178" t="n"/>
      <c r="E62" s="191" t="n"/>
      <c r="F62" s="178" t="n"/>
      <c r="G62" s="529" t="n"/>
      <c r="H62" s="530" t="n"/>
      <c r="L62" s="15" t="n">
        <v>4</v>
      </c>
      <c r="M62" s="377" t="inlineStr">
        <is>
          <t>Dividendos distribuidos até</t>
        </is>
      </c>
      <c r="N62" s="216" t="n"/>
      <c r="O62" s="380">
        <f>-G15</f>
        <v/>
      </c>
    </row>
    <row r="63" ht="16" customHeight="1" thickBot="1" thickTop="1">
      <c r="C63" s="226">
        <f>IF(Menu!$C$8=1,'Modelo BSPL'!A57,'Modelo BSPL'!C57)</f>
        <v/>
      </c>
      <c r="D63" s="226" t="n"/>
      <c r="E63" s="227" t="n"/>
      <c r="F63" s="226" t="n"/>
      <c r="G63" s="537">
        <f>G61+G44</f>
        <v/>
      </c>
      <c r="H63" s="541">
        <f>G63-G32</f>
        <v/>
      </c>
      <c r="M63" s="361" t="n"/>
      <c r="N63" s="361" t="n"/>
    </row>
    <row r="64">
      <c r="C64" s="178" t="n"/>
      <c r="D64" s="178" t="n"/>
      <c r="E64" s="191" t="n"/>
      <c r="F64" s="178" t="n"/>
      <c r="G64" s="529" t="n"/>
      <c r="H64" s="530" t="n"/>
      <c r="L64" s="15" t="n">
        <v>5</v>
      </c>
      <c r="M64" s="381" t="inlineStr">
        <is>
          <t>Resultado Acumulado em 2025</t>
        </is>
      </c>
      <c r="N64" s="381" t="n"/>
      <c r="O64" s="382">
        <f>+O61+O62</f>
        <v/>
      </c>
    </row>
    <row r="65">
      <c r="L65" s="15" t="n"/>
      <c r="M65" s="377" t="n"/>
      <c r="N65" s="377" t="n"/>
      <c r="O65" s="379" t="n"/>
    </row>
    <row r="67" ht="15" customHeight="1" thickBot="1">
      <c r="D67" s="229" t="n"/>
      <c r="E67" s="178" t="n"/>
      <c r="F67" s="229" t="n"/>
      <c r="G67" s="542" t="n"/>
    </row>
    <row r="68">
      <c r="D68" s="543">
        <f>Menu!B17</f>
        <v/>
      </c>
      <c r="E68" s="543" t="n"/>
      <c r="F68" s="543">
        <f>Menu!B18</f>
        <v/>
      </c>
      <c r="L68" s="15" t="n"/>
      <c r="M68" s="377" t="n"/>
      <c r="N68" s="377" t="n"/>
      <c r="O68" s="378" t="n"/>
    </row>
    <row r="69">
      <c r="D69" s="544">
        <f>Menu!A17</f>
        <v/>
      </c>
      <c r="E69" s="544" t="n"/>
      <c r="F69" s="544">
        <f>Menu!A18</f>
        <v/>
      </c>
    </row>
    <row r="70">
      <c r="D70" s="544">
        <f>Menu!C17</f>
        <v/>
      </c>
      <c r="E70" s="544" t="n"/>
      <c r="F70" s="544">
        <f>Menu!C18</f>
        <v/>
      </c>
      <c r="M70" s="361" t="n"/>
      <c r="N70" s="361" t="n"/>
      <c r="O70" s="545" t="n"/>
    </row>
    <row r="71">
      <c r="D71" s="178" t="n"/>
      <c r="E71" s="178" t="n"/>
      <c r="F71" s="178" t="n"/>
      <c r="G71" s="546" t="n"/>
      <c r="N71" s="547" t="n"/>
    </row>
  </sheetData>
  <mergeCells count="8">
    <mergeCell ref="C4:G4"/>
    <mergeCell ref="F69:G69"/>
    <mergeCell ref="C6:G6"/>
    <mergeCell ref="C2:G2"/>
    <mergeCell ref="F68:G68"/>
    <mergeCell ref="C5:G5"/>
    <mergeCell ref="F70:G70"/>
    <mergeCell ref="C3:G3"/>
  </mergeCells>
  <printOptions horizontalCentered="1"/>
  <pageMargins left="0.5118110236220472" right="0.5118110236220472" top="0.5905511811023623" bottom="0.5905511811023623" header="0.1181102362204725" footer="0.1181102362204725"/>
  <pageSetup orientation="portrait" paperSize="9" scale="8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Samsung</dc:creator>
  <dcterms:created xsi:type="dcterms:W3CDTF">2016-09-26T19:53:13Z</dcterms:created>
  <dcterms:modified xsi:type="dcterms:W3CDTF">2026-05-17T18:01:16Z</dcterms:modified>
  <cp:lastModifiedBy>Daniel Moreira</cp:lastModifiedBy>
  <cp:lastPrinted>2023-02-09T18:57:39Z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0x010100D4B46DD2F3B8974AAF8E234B16F434BF</vt:lpwstr>
  </property>
  <property name="Order" fmtid="{D5CDD505-2E9C-101B-9397-08002B2CF9AE}" pid="3">
    <vt:r8>191791100</vt:r8>
  </property>
  <property name="MediaServiceImageTags" fmtid="{D5CDD505-2E9C-101B-9397-08002B2CF9AE}" pid="4">
    <vt:lpwstr/>
  </property>
</Properties>
</file>